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7"/>
  </bookViews>
  <sheets>
    <sheet name="B-17" sheetId="1" r:id="rId1"/>
    <sheet name="C-15" sheetId="2" r:id="rId2"/>
    <sheet name="C-14" sheetId="3" r:id="rId3"/>
    <sheet name="D-13" sheetId="4" r:id="rId4"/>
    <sheet name="D-12" sheetId="5" r:id="rId5"/>
    <sheet name="E-11" sheetId="6" r:id="rId6"/>
    <sheet name="E-10" sheetId="7" r:id="rId7"/>
    <sheet name="F-9" sheetId="8" r:id="rId8"/>
  </sheets>
  <externalReferences>
    <externalReference r:id="rId11"/>
  </externalReferences>
  <definedNames>
    <definedName name="_xlnm.Print_Area" localSheetId="0">'B-17'!$A$1:$T$17</definedName>
    <definedName name="_xlnm.Print_Area" localSheetId="2">'C-14'!$A$1:$S$26</definedName>
    <definedName name="_xlnm.Print_Area" localSheetId="1">'C-15'!$A$1:$T$19</definedName>
    <definedName name="_xlnm.Print_Area" localSheetId="4">'D-12'!$A$1:$R$36</definedName>
    <definedName name="_xlnm.Print_Area" localSheetId="3">'D-13'!$A$1:$R$25</definedName>
    <definedName name="_xlnm.Print_Area" localSheetId="6">'E-10'!$A$1:$O$32</definedName>
    <definedName name="_xlnm.Print_Area" localSheetId="7">'F-9'!$A$1:$O$19</definedName>
  </definedNames>
  <calcPr fullCalcOnLoad="1"/>
</workbook>
</file>

<file path=xl/sharedStrings.xml><?xml version="1.0" encoding="utf-8"?>
<sst xmlns="http://schemas.openxmlformats.org/spreadsheetml/2006/main" count="177" uniqueCount="25">
  <si>
    <t>Kuljetus keskitys</t>
  </si>
  <si>
    <t>Pusku</t>
  </si>
  <si>
    <t>Syöttö</t>
  </si>
  <si>
    <t>Pujottelu</t>
  </si>
  <si>
    <t>Kuljetuslaukaus</t>
  </si>
  <si>
    <t>Pituuspotku</t>
  </si>
  <si>
    <t>Lopputulos</t>
  </si>
  <si>
    <t>Sijoitus</t>
  </si>
  <si>
    <t>Merkki</t>
  </si>
  <si>
    <t>Nimi</t>
  </si>
  <si>
    <t>Seura</t>
  </si>
  <si>
    <t>Aika/ sek</t>
  </si>
  <si>
    <t>Tark. väh</t>
  </si>
  <si>
    <t>Loppu-aika</t>
  </si>
  <si>
    <t>- sek</t>
  </si>
  <si>
    <t>max 50 s</t>
  </si>
  <si>
    <t>Oikea</t>
  </si>
  <si>
    <t>Vasen</t>
  </si>
  <si>
    <t>Vähennys</t>
  </si>
  <si>
    <t>Kulta</t>
  </si>
  <si>
    <t>Hopea</t>
  </si>
  <si>
    <t>Pronssi</t>
  </si>
  <si>
    <t>Ponnauttelu</t>
  </si>
  <si>
    <t>Aika/ sek(40s)</t>
  </si>
  <si>
    <t>max 60 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</si>
</sst>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_ ;[Red]\-0.0\ "/>
    <numFmt numFmtId="181" formatCode="0.00_ ;[Red]\-0.00\ "/>
  </numFmts>
  <fonts count="12">
    <font>
      <sz val="12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 quotePrefix="1">
      <alignment horizontal="center"/>
    </xf>
    <xf numFmtId="0" fontId="5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81" fontId="3" fillId="0" borderId="9" xfId="16" applyNumberFormat="1" applyFont="1" applyFill="1" applyBorder="1" applyAlignment="1">
      <alignment horizontal="center"/>
    </xf>
    <xf numFmtId="181" fontId="3" fillId="0" borderId="11" xfId="16" applyNumberFormat="1" applyFont="1" applyFill="1" applyBorder="1" applyAlignment="1">
      <alignment horizontal="center"/>
    </xf>
    <xf numFmtId="181" fontId="3" fillId="0" borderId="10" xfId="16" applyNumberFormat="1" applyFont="1" applyFill="1" applyBorder="1" applyAlignment="1">
      <alignment horizontal="center"/>
    </xf>
    <xf numFmtId="181" fontId="3" fillId="0" borderId="12" xfId="16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181" fontId="3" fillId="2" borderId="10" xfId="16" applyNumberFormat="1" applyFont="1" applyFill="1" applyBorder="1" applyAlignment="1">
      <alignment horizontal="center"/>
    </xf>
    <xf numFmtId="181" fontId="3" fillId="2" borderId="12" xfId="16" applyNumberFormat="1" applyFont="1" applyFill="1" applyBorder="1" applyAlignment="1">
      <alignment horizontal="center"/>
    </xf>
    <xf numFmtId="181" fontId="3" fillId="2" borderId="9" xfId="16" applyNumberFormat="1" applyFont="1" applyFill="1" applyBorder="1" applyAlignment="1">
      <alignment horizontal="center"/>
    </xf>
    <xf numFmtId="181" fontId="3" fillId="2" borderId="11" xfId="16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8" fillId="0" borderId="9" xfId="0" applyFont="1" applyFill="1" applyBorder="1" applyAlignment="1">
      <alignment horizontal="left"/>
    </xf>
  </cellXfs>
  <cellStyles count="9">
    <cellStyle name="Normal" xfId="0"/>
    <cellStyle name="Followed Hyperlink" xfId="15"/>
    <cellStyle name="Comma" xfId="16"/>
    <cellStyle name="Hyperlink" xfId="17"/>
    <cellStyle name="Normal_Taul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tti\Local%20Settings\Temporary%20Internet%20Files\Content.IE5\S9YZCHQV\Taitokisa%20pojat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allistujat"/>
      <sheetName val="Lajit"/>
      <sheetName val="B-17"/>
      <sheetName val="C-15"/>
      <sheetName val="C-14"/>
      <sheetName val="D-13"/>
      <sheetName val="D-12"/>
      <sheetName val="E-11"/>
      <sheetName val="E-10"/>
      <sheetName val="F-9"/>
    </sheetNames>
    <sheetDataSet>
      <sheetData sheetId="0">
        <row r="1">
          <cell r="A1" t="str">
            <v>Joonas Vanhanen</v>
          </cell>
          <cell r="B1" t="str">
            <v>KoNa</v>
          </cell>
          <cell r="E1" t="str">
            <v>Patrick Koukanou</v>
          </cell>
          <cell r="F1" t="str">
            <v>KTP</v>
          </cell>
          <cell r="I1" t="str">
            <v>Turo Veini</v>
          </cell>
          <cell r="J1" t="str">
            <v>KoNa</v>
          </cell>
          <cell r="M1" t="str">
            <v>Aleksi Pulkkinen</v>
          </cell>
          <cell r="N1" t="str">
            <v>Kultsu</v>
          </cell>
          <cell r="Q1" t="str">
            <v>Jussi Perttula</v>
          </cell>
          <cell r="R1" t="str">
            <v>KumuJT</v>
          </cell>
          <cell r="Y1" t="str">
            <v>Anssi Koikkalainen</v>
          </cell>
          <cell r="Z1" t="str">
            <v>Rakuunat</v>
          </cell>
          <cell r="AC1" t="str">
            <v>Joonas Heinikainen</v>
          </cell>
          <cell r="AD1" t="str">
            <v>MP</v>
          </cell>
        </row>
        <row r="2">
          <cell r="A2" t="str">
            <v>Niko Mäenpää</v>
          </cell>
          <cell r="B2" t="str">
            <v>HaPK</v>
          </cell>
          <cell r="E2" t="str">
            <v>Topi Pasi</v>
          </cell>
          <cell r="F2" t="str">
            <v>KoNa</v>
          </cell>
          <cell r="I2" t="str">
            <v>Miko Lopperi</v>
          </cell>
          <cell r="J2" t="str">
            <v>KoNa</v>
          </cell>
          <cell r="M2" t="str">
            <v>Jose Pitkänen</v>
          </cell>
          <cell r="N2" t="str">
            <v>Kultsu</v>
          </cell>
          <cell r="Q2" t="str">
            <v>Lauri Kukkola</v>
          </cell>
          <cell r="R2" t="str">
            <v>KumuJT</v>
          </cell>
          <cell r="U2" t="str">
            <v>Henrik Karvinen</v>
          </cell>
          <cell r="V2" t="str">
            <v>LAUTP</v>
          </cell>
          <cell r="Y2" t="str">
            <v>Antti Nurmi</v>
          </cell>
          <cell r="Z2" t="str">
            <v>Rakuunat</v>
          </cell>
        </row>
        <row r="3">
          <cell r="A3" t="str">
            <v>Antti Kauppila</v>
          </cell>
          <cell r="B3" t="str">
            <v>HaPK</v>
          </cell>
          <cell r="E3" t="str">
            <v>Vili Nieminen</v>
          </cell>
          <cell r="F3" t="str">
            <v>KoNa</v>
          </cell>
          <cell r="I3" t="str">
            <v>Aaro Säämänen</v>
          </cell>
          <cell r="J3" t="str">
            <v>KoNa</v>
          </cell>
          <cell r="M3" t="str">
            <v>Alex Oikkonen</v>
          </cell>
          <cell r="N3" t="str">
            <v>Kultsu</v>
          </cell>
          <cell r="Q3" t="str">
            <v>Samu Kauppila</v>
          </cell>
          <cell r="R3" t="str">
            <v>Purha</v>
          </cell>
          <cell r="U3" t="str">
            <v>Aleksi Seppänen</v>
          </cell>
          <cell r="V3" t="str">
            <v>LAUTP</v>
          </cell>
          <cell r="Y3" t="str">
            <v>Bereket Eloranta</v>
          </cell>
          <cell r="Z3" t="str">
            <v>Rakuunat</v>
          </cell>
          <cell r="AC3" t="str">
            <v>Ramazan Demirel</v>
          </cell>
          <cell r="AD3" t="str">
            <v>PEPO</v>
          </cell>
        </row>
        <row r="4">
          <cell r="A4" t="str">
            <v>Elias Heltola</v>
          </cell>
          <cell r="B4" t="str">
            <v>PEPO</v>
          </cell>
          <cell r="E4" t="str">
            <v>Roni Lappalainen</v>
          </cell>
          <cell r="F4" t="str">
            <v>KoNa</v>
          </cell>
          <cell r="I4" t="str">
            <v>Aaro Alila</v>
          </cell>
          <cell r="J4" t="str">
            <v>KoNa</v>
          </cell>
          <cell r="M4" t="str">
            <v>Arttu Uotila</v>
          </cell>
          <cell r="N4" t="str">
            <v>MP</v>
          </cell>
          <cell r="Y4" t="str">
            <v>Janne Muhli</v>
          </cell>
          <cell r="Z4" t="str">
            <v>PEPO</v>
          </cell>
        </row>
        <row r="5">
          <cell r="A5" t="str">
            <v>Ilyas Demirel</v>
          </cell>
          <cell r="B5" t="str">
            <v>PEPO</v>
          </cell>
          <cell r="E5" t="str">
            <v>Samu Kudel</v>
          </cell>
          <cell r="F5" t="str">
            <v>KoNa</v>
          </cell>
          <cell r="I5" t="str">
            <v>Roope Rauhala</v>
          </cell>
          <cell r="J5" t="str">
            <v>KoNa</v>
          </cell>
          <cell r="M5" t="str">
            <v>Ilari Kuitunen</v>
          </cell>
          <cell r="N5" t="str">
            <v>MP</v>
          </cell>
          <cell r="Q5" t="str">
            <v>Arttu Siekkinen</v>
          </cell>
          <cell r="R5" t="str">
            <v>Purha</v>
          </cell>
          <cell r="U5" t="str">
            <v>Lasse Hietamies</v>
          </cell>
          <cell r="V5" t="str">
            <v>Rakuunat</v>
          </cell>
          <cell r="Y5" t="str">
            <v>Ville Muhli</v>
          </cell>
          <cell r="Z5" t="str">
            <v>PEPO</v>
          </cell>
        </row>
        <row r="6">
          <cell r="A6" t="str">
            <v>Roope Räihä</v>
          </cell>
          <cell r="B6" t="str">
            <v>PEPO</v>
          </cell>
          <cell r="E6" t="str">
            <v>Sauli Kilpeläinen</v>
          </cell>
          <cell r="F6" t="str">
            <v>KoNa</v>
          </cell>
          <cell r="I6" t="str">
            <v>Samu Rahkonen</v>
          </cell>
          <cell r="J6" t="str">
            <v>KoNa</v>
          </cell>
          <cell r="M6" t="str">
            <v>Tomi Janhunen</v>
          </cell>
          <cell r="N6" t="str">
            <v>MP</v>
          </cell>
          <cell r="Q6" t="str">
            <v>Abenezer Eloranta</v>
          </cell>
          <cell r="R6" t="str">
            <v>Rakuunat</v>
          </cell>
          <cell r="Y6" t="str">
            <v>Taneli Timonen</v>
          </cell>
          <cell r="Z6" t="str">
            <v>PEPO</v>
          </cell>
        </row>
        <row r="7">
          <cell r="A7" t="str">
            <v>Juuso Metsi</v>
          </cell>
          <cell r="B7" t="str">
            <v>IPS</v>
          </cell>
          <cell r="E7" t="str">
            <v>Jani Sorri</v>
          </cell>
          <cell r="F7" t="str">
            <v>KoNa</v>
          </cell>
          <cell r="I7" t="str">
            <v>Saku Lehkonen</v>
          </cell>
          <cell r="J7" t="str">
            <v>KoNa</v>
          </cell>
          <cell r="M7" t="str">
            <v>Aapo Rötkö</v>
          </cell>
          <cell r="N7" t="str">
            <v>MP</v>
          </cell>
          <cell r="Q7" t="str">
            <v>Samu Mononen</v>
          </cell>
          <cell r="R7" t="str">
            <v>Rakuunat</v>
          </cell>
          <cell r="U7" t="str">
            <v>Joel Pöntinen</v>
          </cell>
          <cell r="V7" t="str">
            <v>Rakuunat</v>
          </cell>
          <cell r="Y7" t="str">
            <v>Ronny Mäkinen</v>
          </cell>
          <cell r="Z7" t="str">
            <v>FC Loviisa</v>
          </cell>
        </row>
        <row r="8">
          <cell r="A8" t="str">
            <v>Jesse Hallikas</v>
          </cell>
          <cell r="B8" t="str">
            <v>IPS</v>
          </cell>
          <cell r="E8" t="str">
            <v>Eetu Suoraniemi</v>
          </cell>
          <cell r="F8" t="str">
            <v>LAUTP</v>
          </cell>
          <cell r="I8" t="str">
            <v>Petteri Lukka</v>
          </cell>
          <cell r="J8" t="str">
            <v>KoNa</v>
          </cell>
          <cell r="M8" t="str">
            <v>Jesse Kälviäinen</v>
          </cell>
          <cell r="N8" t="str">
            <v>MP</v>
          </cell>
          <cell r="Q8" t="str">
            <v>Samu Koikkalainen</v>
          </cell>
          <cell r="R8" t="str">
            <v>Rakuunat</v>
          </cell>
          <cell r="U8" t="str">
            <v>Riku Valkeapää</v>
          </cell>
          <cell r="V8" t="str">
            <v>PEPO</v>
          </cell>
          <cell r="Y8" t="str">
            <v>Lauri Nurmi</v>
          </cell>
          <cell r="Z8" t="str">
            <v>FC Loviisa</v>
          </cell>
        </row>
        <row r="9">
          <cell r="A9" t="str">
            <v>Jesse Lind</v>
          </cell>
          <cell r="B9" t="str">
            <v>IPS</v>
          </cell>
          <cell r="E9" t="str">
            <v>Topi Junnonen</v>
          </cell>
          <cell r="F9" t="str">
            <v>Rakuunat</v>
          </cell>
          <cell r="I9" t="str">
            <v>Kalle Hartikainen</v>
          </cell>
          <cell r="J9" t="str">
            <v>KoNa</v>
          </cell>
          <cell r="M9" t="str">
            <v>Pyry Kansa</v>
          </cell>
          <cell r="N9" t="str">
            <v>KTP</v>
          </cell>
          <cell r="Q9" t="str">
            <v>Niklas Santanen</v>
          </cell>
          <cell r="R9" t="str">
            <v>PEPO</v>
          </cell>
          <cell r="U9" t="str">
            <v>Sami Mäkinen</v>
          </cell>
          <cell r="V9" t="str">
            <v>PEPO</v>
          </cell>
          <cell r="AC9" t="str">
            <v>Jarno Ström</v>
          </cell>
          <cell r="AD9" t="str">
            <v>HaPK</v>
          </cell>
        </row>
        <row r="10">
          <cell r="A10" t="str">
            <v>Roman Reijonen</v>
          </cell>
          <cell r="B10" t="str">
            <v>IPS</v>
          </cell>
          <cell r="E10" t="str">
            <v>Patrik Ek</v>
          </cell>
          <cell r="F10" t="str">
            <v>Rakuunat</v>
          </cell>
          <cell r="I10" t="str">
            <v>Valtteri Haaja</v>
          </cell>
          <cell r="J10" t="str">
            <v>KoNa</v>
          </cell>
          <cell r="M10" t="str">
            <v>Mikko Piipponen</v>
          </cell>
          <cell r="N10" t="str">
            <v>KTP</v>
          </cell>
          <cell r="Q10" t="str">
            <v>Juho Vauhkonen</v>
          </cell>
          <cell r="R10" t="str">
            <v>PEPO</v>
          </cell>
          <cell r="U10" t="str">
            <v>Samuli Salo</v>
          </cell>
          <cell r="V10" t="str">
            <v>PEPO</v>
          </cell>
          <cell r="Y10" t="str">
            <v>Jukka Mäkinen</v>
          </cell>
          <cell r="Z10" t="str">
            <v>MiKi</v>
          </cell>
          <cell r="AC10" t="str">
            <v>Tommi Arola </v>
          </cell>
          <cell r="AD10" t="str">
            <v>MyPa</v>
          </cell>
        </row>
        <row r="11">
          <cell r="A11" t="str">
            <v>Aaron Kulomaa</v>
          </cell>
          <cell r="B11" t="str">
            <v>IPS</v>
          </cell>
          <cell r="E11" t="str">
            <v>Lauri Kelloniemi</v>
          </cell>
          <cell r="F11" t="str">
            <v>Rakuunat</v>
          </cell>
          <cell r="I11" t="str">
            <v>Atte Kallström</v>
          </cell>
          <cell r="J11" t="str">
            <v>KoNa</v>
          </cell>
          <cell r="M11" t="str">
            <v>Olli Kaakinen</v>
          </cell>
          <cell r="N11" t="str">
            <v>KTP</v>
          </cell>
          <cell r="Q11" t="str">
            <v>Olli Nikkinen</v>
          </cell>
          <cell r="R11" t="str">
            <v>PEPO</v>
          </cell>
          <cell r="U11" t="str">
            <v>Mike Sani</v>
          </cell>
          <cell r="V11" t="str">
            <v>HaPK</v>
          </cell>
          <cell r="Y11" t="str">
            <v>Samuli Tiirikainen</v>
          </cell>
          <cell r="Z11" t="str">
            <v>MiKi</v>
          </cell>
        </row>
        <row r="12">
          <cell r="A12" t="str">
            <v>Ville Juvonen</v>
          </cell>
          <cell r="B12" t="str">
            <v>KoNa</v>
          </cell>
          <cell r="E12" t="str">
            <v>Niko Sollo</v>
          </cell>
          <cell r="F12" t="str">
            <v>PEPO</v>
          </cell>
          <cell r="I12" t="str">
            <v>Kalle Leino</v>
          </cell>
          <cell r="J12" t="str">
            <v>KoNa</v>
          </cell>
          <cell r="M12" t="str">
            <v>Ilmari Kontunen</v>
          </cell>
          <cell r="N12" t="str">
            <v>KTP</v>
          </cell>
          <cell r="Q12" t="str">
            <v>Antti Kilpeläinen</v>
          </cell>
          <cell r="R12" t="str">
            <v>HaPK</v>
          </cell>
          <cell r="U12" t="str">
            <v>Joonas Kimari</v>
          </cell>
          <cell r="V12" t="str">
            <v>MP</v>
          </cell>
        </row>
        <row r="13">
          <cell r="A13" t="str">
            <v>Samuel Mikkola</v>
          </cell>
          <cell r="B13" t="str">
            <v>KoNa</v>
          </cell>
          <cell r="E13" t="str">
            <v>Janne Sorsa</v>
          </cell>
          <cell r="F13" t="str">
            <v>PEPO</v>
          </cell>
          <cell r="I13" t="str">
            <v>Sasu Dimitrow</v>
          </cell>
          <cell r="J13" t="str">
            <v>KoNa</v>
          </cell>
          <cell r="Q13" t="str">
            <v>Jani Jokela</v>
          </cell>
          <cell r="R13" t="str">
            <v>HaPK</v>
          </cell>
          <cell r="U13" t="str">
            <v>Ville Lötjönen</v>
          </cell>
          <cell r="V13" t="str">
            <v>PeKa</v>
          </cell>
          <cell r="Y13" t="str">
            <v>Juho Ristolainen</v>
          </cell>
          <cell r="Z13" t="str">
            <v>PeKa</v>
          </cell>
        </row>
        <row r="14">
          <cell r="E14" t="str">
            <v>Erkka Heinonen</v>
          </cell>
          <cell r="F14" t="str">
            <v>PEPO</v>
          </cell>
          <cell r="I14" t="str">
            <v>Santeri Mäntynen</v>
          </cell>
          <cell r="J14" t="str">
            <v>KoNa</v>
          </cell>
          <cell r="M14" t="str">
            <v>Toni Koski</v>
          </cell>
          <cell r="N14" t="str">
            <v>KTP</v>
          </cell>
          <cell r="Q14" t="str">
            <v>Olli Tohmo</v>
          </cell>
          <cell r="R14" t="str">
            <v>HaPK</v>
          </cell>
          <cell r="U14" t="str">
            <v>Miko Tuure</v>
          </cell>
          <cell r="V14" t="str">
            <v>PeKa</v>
          </cell>
          <cell r="Y14" t="str">
            <v>Anssi Lappalainen</v>
          </cell>
          <cell r="Z14" t="str">
            <v>PeKa</v>
          </cell>
        </row>
        <row r="15">
          <cell r="E15" t="str">
            <v>Juho Pekonen</v>
          </cell>
          <cell r="F15" t="str">
            <v>MiKi</v>
          </cell>
          <cell r="I15" t="str">
            <v>Miro Sundholm</v>
          </cell>
          <cell r="J15" t="str">
            <v>KoNa</v>
          </cell>
          <cell r="M15" t="str">
            <v>Niilo Ala-Uotila</v>
          </cell>
          <cell r="N15" t="str">
            <v>KTP</v>
          </cell>
          <cell r="Q15" t="str">
            <v>Jesperi Villanen</v>
          </cell>
          <cell r="R15" t="str">
            <v>Sudet</v>
          </cell>
          <cell r="U15" t="str">
            <v>Simo Luoma</v>
          </cell>
          <cell r="V15" t="str">
            <v>PeKa</v>
          </cell>
          <cell r="Y15" t="str">
            <v>Chrisotpher Geenen</v>
          </cell>
          <cell r="Z15" t="str">
            <v>PeKa</v>
          </cell>
        </row>
        <row r="16">
          <cell r="A16" t="str">
            <v>Eetu Saarinen</v>
          </cell>
          <cell r="B16" t="str">
            <v>KoNa</v>
          </cell>
          <cell r="E16" t="str">
            <v>Miro Karjalainen</v>
          </cell>
          <cell r="F16" t="str">
            <v>MiKi</v>
          </cell>
          <cell r="I16" t="str">
            <v>Toni Manninen</v>
          </cell>
          <cell r="J16" t="str">
            <v>KoNa</v>
          </cell>
          <cell r="M16" t="str">
            <v>Eelis Palvimo</v>
          </cell>
          <cell r="N16" t="str">
            <v>KTP</v>
          </cell>
          <cell r="Q16" t="str">
            <v>Ville Pönkä</v>
          </cell>
          <cell r="R16" t="str">
            <v>Sudet</v>
          </cell>
          <cell r="U16" t="str">
            <v>Toni Raanti</v>
          </cell>
          <cell r="V16" t="str">
            <v>PeKa</v>
          </cell>
          <cell r="Y16" t="str">
            <v>Roope Vesterinen</v>
          </cell>
          <cell r="Z16" t="str">
            <v>MyPa</v>
          </cell>
        </row>
        <row r="17">
          <cell r="E17" t="str">
            <v>Jyrki Ruuth</v>
          </cell>
          <cell r="F17" t="str">
            <v>MiKi </v>
          </cell>
          <cell r="I17" t="str">
            <v>Konsta Ikonen</v>
          </cell>
          <cell r="J17" t="str">
            <v>Rakuunat</v>
          </cell>
          <cell r="M17" t="str">
            <v>Jesse Halmetoja</v>
          </cell>
          <cell r="N17" t="str">
            <v>KTP</v>
          </cell>
          <cell r="Q17" t="str">
            <v>Petri Kataja</v>
          </cell>
          <cell r="R17" t="str">
            <v>Sudet</v>
          </cell>
          <cell r="U17" t="str">
            <v>Otto Kejonen</v>
          </cell>
          <cell r="V17" t="str">
            <v>MyPa</v>
          </cell>
          <cell r="Y17" t="str">
            <v>Niko Roitto</v>
          </cell>
          <cell r="Z17" t="str">
            <v>MyPa</v>
          </cell>
        </row>
        <row r="18">
          <cell r="A18" t="str">
            <v>Otso Hannonen</v>
          </cell>
          <cell r="B18" t="str">
            <v>KoNa</v>
          </cell>
          <cell r="I18" t="str">
            <v>Atte Kuukka</v>
          </cell>
          <cell r="J18" t="str">
            <v>Rakuunat</v>
          </cell>
          <cell r="M18" t="str">
            <v>Joona Lahtela</v>
          </cell>
          <cell r="N18" t="str">
            <v>KTP</v>
          </cell>
          <cell r="Q18" t="str">
            <v>Jere Hasanen</v>
          </cell>
          <cell r="R18" t="str">
            <v>MP</v>
          </cell>
          <cell r="U18" t="str">
            <v>Joonas Tiihonen</v>
          </cell>
          <cell r="V18" t="str">
            <v>MyPa</v>
          </cell>
        </row>
        <row r="19">
          <cell r="E19" t="str">
            <v>Janne Parhamaa</v>
          </cell>
          <cell r="F19" t="str">
            <v>MyPa</v>
          </cell>
          <cell r="I19" t="str">
            <v>Altun Vedat</v>
          </cell>
          <cell r="J19" t="str">
            <v>Rakuunat</v>
          </cell>
          <cell r="M19" t="str">
            <v>Teemu Rinne</v>
          </cell>
          <cell r="N19" t="str">
            <v>KTP</v>
          </cell>
          <cell r="Q19" t="str">
            <v>Joni Niemi</v>
          </cell>
          <cell r="R19" t="str">
            <v>MP</v>
          </cell>
          <cell r="U19" t="str">
            <v>Teemu Jalkanen</v>
          </cell>
          <cell r="V19" t="str">
            <v>MyPa</v>
          </cell>
        </row>
        <row r="20">
          <cell r="E20" t="str">
            <v>Simo Majander</v>
          </cell>
          <cell r="F20" t="str">
            <v>MyPa</v>
          </cell>
          <cell r="I20" t="str">
            <v>Markus Kyläheiko</v>
          </cell>
          <cell r="J20" t="str">
            <v>PEPO</v>
          </cell>
          <cell r="M20" t="str">
            <v>Topi Knutas</v>
          </cell>
          <cell r="N20" t="str">
            <v>KTP</v>
          </cell>
          <cell r="Q20" t="str">
            <v>Sami Kontulainen</v>
          </cell>
          <cell r="R20" t="str">
            <v>MiKi</v>
          </cell>
          <cell r="U20" t="str">
            <v>Henry Relander</v>
          </cell>
          <cell r="V20" t="str">
            <v>MyPa</v>
          </cell>
        </row>
        <row r="21">
          <cell r="E21" t="str">
            <v>Miro Hietanen</v>
          </cell>
          <cell r="F21" t="str">
            <v>KoNa</v>
          </cell>
          <cell r="I21" t="str">
            <v>Marko Lavikainen</v>
          </cell>
          <cell r="J21" t="str">
            <v>PEPO</v>
          </cell>
          <cell r="M21" t="str">
            <v>Aleksi Tarvonen</v>
          </cell>
          <cell r="N21" t="str">
            <v>KTP</v>
          </cell>
          <cell r="Q21" t="str">
            <v>Ville Pöntinen</v>
          </cell>
          <cell r="R21" t="str">
            <v>MiKi</v>
          </cell>
        </row>
        <row r="22">
          <cell r="I22" t="str">
            <v>Aleksi Eskola</v>
          </cell>
          <cell r="J22" t="str">
            <v>PEPO</v>
          </cell>
          <cell r="M22" t="str">
            <v>Aleksi Halsas</v>
          </cell>
          <cell r="N22" t="str">
            <v>KTP</v>
          </cell>
          <cell r="Q22" t="str">
            <v>Juuso Vuorinen</v>
          </cell>
          <cell r="R22" t="str">
            <v>MiKi</v>
          </cell>
        </row>
        <row r="23">
          <cell r="I23" t="str">
            <v>Ville Teräsranta</v>
          </cell>
          <cell r="J23" t="str">
            <v>MiKi</v>
          </cell>
          <cell r="M23" t="str">
            <v>Ari Piiperi</v>
          </cell>
          <cell r="N23" t="str">
            <v>KTP</v>
          </cell>
          <cell r="Q23" t="str">
            <v>Joni Koskinen</v>
          </cell>
          <cell r="R23" t="str">
            <v>KTP</v>
          </cell>
        </row>
        <row r="24">
          <cell r="I24" t="str">
            <v>Henri Valorinne</v>
          </cell>
          <cell r="J24" t="str">
            <v>MiKi</v>
          </cell>
          <cell r="M24" t="str">
            <v>Matias Anttonen</v>
          </cell>
          <cell r="N24" t="str">
            <v>KTP</v>
          </cell>
        </row>
        <row r="25">
          <cell r="I25" t="str">
            <v>Joona Närvänen</v>
          </cell>
          <cell r="J25" t="str">
            <v>MiKi</v>
          </cell>
          <cell r="M25" t="str">
            <v>Jeremia Kapanen</v>
          </cell>
          <cell r="N25" t="str">
            <v>KTP</v>
          </cell>
          <cell r="Q25" t="str">
            <v>Roope Palmu</v>
          </cell>
          <cell r="R25" t="str">
            <v>KTP</v>
          </cell>
        </row>
        <row r="26">
          <cell r="M26" t="str">
            <v>Juuso Jaakkola</v>
          </cell>
          <cell r="N26" t="str">
            <v>KTP</v>
          </cell>
          <cell r="Q26" t="str">
            <v>Rasmus Lehikoinen</v>
          </cell>
          <cell r="R26" t="str">
            <v>KTP</v>
          </cell>
        </row>
        <row r="27">
          <cell r="I27" t="str">
            <v>Matias Virtanen</v>
          </cell>
          <cell r="J27" t="str">
            <v>HaPK</v>
          </cell>
          <cell r="Q27" t="str">
            <v>Nico Pietiläinen</v>
          </cell>
          <cell r="R27" t="str">
            <v>KTP</v>
          </cell>
        </row>
        <row r="28">
          <cell r="I28" t="str">
            <v>Tomi Ström</v>
          </cell>
          <cell r="J28" t="str">
            <v>HaPK</v>
          </cell>
          <cell r="M28" t="str">
            <v>Jimi Penttinen</v>
          </cell>
          <cell r="N28" t="str">
            <v>KTP</v>
          </cell>
          <cell r="Q28" t="str">
            <v>Joonas Liikanen</v>
          </cell>
          <cell r="R28" t="str">
            <v>KTP</v>
          </cell>
        </row>
        <row r="29">
          <cell r="I29" t="str">
            <v>Janne Vallgren</v>
          </cell>
          <cell r="J29" t="str">
            <v>HaPK</v>
          </cell>
          <cell r="M29" t="str">
            <v>Visa Merikannel</v>
          </cell>
          <cell r="N29" t="str">
            <v>KTP</v>
          </cell>
          <cell r="Q29" t="str">
            <v>Tomas Nyström</v>
          </cell>
          <cell r="R29" t="str">
            <v>KTP</v>
          </cell>
        </row>
        <row r="30">
          <cell r="I30" t="str">
            <v>Saku Kvist</v>
          </cell>
          <cell r="J30" t="str">
            <v>PeKa</v>
          </cell>
          <cell r="M30" t="str">
            <v>Jere Koikkalainen</v>
          </cell>
          <cell r="N30" t="str">
            <v>KTP</v>
          </cell>
          <cell r="Q30" t="str">
            <v>Samu Raivela</v>
          </cell>
          <cell r="R30" t="str">
            <v>PeKa</v>
          </cell>
        </row>
        <row r="31">
          <cell r="I31" t="str">
            <v>Juho Raivela</v>
          </cell>
          <cell r="J31" t="str">
            <v>PeKa</v>
          </cell>
          <cell r="M31" t="str">
            <v>Aaro Hiitola</v>
          </cell>
          <cell r="N31" t="str">
            <v>LAUTP</v>
          </cell>
          <cell r="Q31" t="str">
            <v>Nico Puumalainen</v>
          </cell>
          <cell r="R31" t="str">
            <v>PeKa</v>
          </cell>
        </row>
        <row r="32">
          <cell r="I32" t="str">
            <v>Thomas Turunen</v>
          </cell>
          <cell r="J32" t="str">
            <v>PeKa</v>
          </cell>
          <cell r="M32" t="str">
            <v>Valtteri Puhakainen</v>
          </cell>
          <cell r="N32" t="str">
            <v>LAUTP</v>
          </cell>
          <cell r="Q32" t="str">
            <v>Niko-Kalle Husu</v>
          </cell>
          <cell r="R32" t="str">
            <v>PeKa</v>
          </cell>
        </row>
        <row r="33">
          <cell r="I33" t="str">
            <v>Lassi Kolehmainen</v>
          </cell>
          <cell r="J33" t="str">
            <v>MyPa</v>
          </cell>
          <cell r="M33" t="str">
            <v>Samu Suoraniemi</v>
          </cell>
          <cell r="N33" t="str">
            <v>LAUTP</v>
          </cell>
          <cell r="Q33" t="str">
            <v>Mikko Ryhänen</v>
          </cell>
          <cell r="R33" t="str">
            <v>PeKa</v>
          </cell>
        </row>
        <row r="34">
          <cell r="I34" t="str">
            <v>Benjamin Kähärä</v>
          </cell>
          <cell r="J34" t="str">
            <v>FC Loviisa</v>
          </cell>
          <cell r="Q34" t="str">
            <v>Eemeli Sutelainen</v>
          </cell>
          <cell r="R34" t="str">
            <v>PeKa</v>
          </cell>
        </row>
        <row r="35">
          <cell r="I35" t="str">
            <v>Antoni Hirvonen</v>
          </cell>
          <cell r="J35" t="str">
            <v>IPS</v>
          </cell>
        </row>
        <row r="36">
          <cell r="I36" t="str">
            <v>Ville Majander</v>
          </cell>
          <cell r="J36" t="str">
            <v>MyPa</v>
          </cell>
          <cell r="Q36" t="str">
            <v>Kim-Henrik Himanen</v>
          </cell>
          <cell r="R36" t="str">
            <v>MyPa</v>
          </cell>
        </row>
        <row r="37">
          <cell r="Q37" t="str">
            <v>Teemu Mikkelä</v>
          </cell>
          <cell r="R37" t="str">
            <v>MyPa</v>
          </cell>
        </row>
        <row r="38">
          <cell r="Q38" t="str">
            <v>Niko Harjula</v>
          </cell>
          <cell r="R38" t="str">
            <v>MyPa</v>
          </cell>
        </row>
        <row r="39">
          <cell r="Q39" t="str">
            <v>Miika Juura</v>
          </cell>
          <cell r="R39" t="str">
            <v>MyPa</v>
          </cell>
        </row>
        <row r="40">
          <cell r="M40" t="str">
            <v>Juho Raasumaa</v>
          </cell>
          <cell r="N40" t="str">
            <v>MiKi</v>
          </cell>
          <cell r="Q40" t="str">
            <v>Ilkka Kiiski</v>
          </cell>
          <cell r="R40" t="str">
            <v>MyPa</v>
          </cell>
        </row>
        <row r="41">
          <cell r="M41" t="str">
            <v>Oliver Asikainen</v>
          </cell>
          <cell r="N41" t="str">
            <v>MiKi</v>
          </cell>
          <cell r="Q41" t="str">
            <v>Ville Päivinen</v>
          </cell>
          <cell r="R41" t="str">
            <v>MyPa</v>
          </cell>
        </row>
        <row r="42">
          <cell r="M42" t="str">
            <v>Santeri Tiirikainen</v>
          </cell>
          <cell r="N42" t="str">
            <v>MiKi</v>
          </cell>
          <cell r="Q42" t="str">
            <v>Antti En</v>
          </cell>
          <cell r="R42" t="str">
            <v>MyPa</v>
          </cell>
        </row>
        <row r="43">
          <cell r="Q43" t="str">
            <v>Markus Salminen</v>
          </cell>
          <cell r="R43" t="str">
            <v>MyPa</v>
          </cell>
        </row>
        <row r="44">
          <cell r="M44" t="str">
            <v>Sami Peltonen</v>
          </cell>
          <cell r="N44" t="str">
            <v>HaPk</v>
          </cell>
        </row>
        <row r="45">
          <cell r="M45" t="str">
            <v>Niko Hakulinen</v>
          </cell>
          <cell r="N45" t="str">
            <v>HaPK</v>
          </cell>
        </row>
        <row r="48">
          <cell r="M48" t="str">
            <v>Niko Skippari</v>
          </cell>
          <cell r="N48" t="str">
            <v>MyPa</v>
          </cell>
        </row>
        <row r="49">
          <cell r="M49" t="str">
            <v>Jere Aallikko</v>
          </cell>
          <cell r="N49" t="str">
            <v>IPS</v>
          </cell>
        </row>
        <row r="50">
          <cell r="M50" t="str">
            <v>Aleksi Ikonen</v>
          </cell>
          <cell r="N50" t="str">
            <v>IPS</v>
          </cell>
        </row>
        <row r="51">
          <cell r="M51" t="str">
            <v>Roope Kylliäinen</v>
          </cell>
          <cell r="N51" t="str">
            <v>IPS</v>
          </cell>
        </row>
        <row r="52">
          <cell r="M52" t="str">
            <v>Arttu Nurmi</v>
          </cell>
          <cell r="N52" t="str">
            <v>FC Loviisa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75" zoomScaleNormal="75" workbookViewId="0" topLeftCell="A1">
      <pane xSplit="3" ySplit="2" topLeftCell="D3" activePane="bottomRight" state="frozen"/>
      <selection pane="topLeft" activeCell="K30" sqref="K30"/>
      <selection pane="topRight" activeCell="K30" sqref="K30"/>
      <selection pane="bottomLeft" activeCell="K30" sqref="K30"/>
      <selection pane="bottomRight" activeCell="G20" sqref="G20"/>
    </sheetView>
  </sheetViews>
  <sheetFormatPr defaultColWidth="8.88671875" defaultRowHeight="15"/>
  <cols>
    <col min="1" max="1" width="3.4453125" style="1" customWidth="1"/>
    <col min="2" max="2" width="14.6640625" style="0" bestFit="1" customWidth="1"/>
    <col min="3" max="3" width="10.77734375" style="0" bestFit="1" customWidth="1"/>
    <col min="4" max="4" width="6.88671875" style="0" customWidth="1"/>
    <col min="5" max="5" width="6.6640625" style="0" customWidth="1"/>
    <col min="6" max="6" width="8.21484375" style="0" customWidth="1"/>
    <col min="7" max="7" width="5.77734375" style="0" customWidth="1"/>
    <col min="8" max="8" width="7.77734375" style="0" customWidth="1"/>
    <col min="9" max="9" width="7.5546875" style="0" customWidth="1"/>
    <col min="10" max="10" width="6.88671875" style="0" customWidth="1"/>
    <col min="11" max="11" width="6.6640625" style="0" customWidth="1"/>
    <col min="12" max="12" width="8.10546875" style="0" customWidth="1"/>
    <col min="13" max="14" width="5.3359375" style="0" customWidth="1"/>
    <col min="15" max="15" width="7.6640625" style="0" customWidth="1"/>
    <col min="16" max="16" width="10.21484375" style="0" customWidth="1"/>
  </cols>
  <sheetData>
    <row r="1" spans="2:18" ht="15">
      <c r="B1" s="2"/>
      <c r="C1" s="3"/>
      <c r="D1" s="4" t="s">
        <v>0</v>
      </c>
      <c r="E1" s="5"/>
      <c r="F1" s="6"/>
      <c r="G1" s="7" t="s">
        <v>1</v>
      </c>
      <c r="H1" s="8" t="s">
        <v>2</v>
      </c>
      <c r="I1" s="8" t="s">
        <v>3</v>
      </c>
      <c r="J1" s="4" t="s">
        <v>4</v>
      </c>
      <c r="K1" s="5"/>
      <c r="L1" s="6"/>
      <c r="M1" s="4" t="s">
        <v>5</v>
      </c>
      <c r="N1" s="5"/>
      <c r="O1" s="6"/>
      <c r="P1" s="8" t="s">
        <v>6</v>
      </c>
      <c r="Q1" s="8" t="s">
        <v>7</v>
      </c>
      <c r="R1" s="8" t="s">
        <v>8</v>
      </c>
    </row>
    <row r="2" spans="2:18" ht="15">
      <c r="B2" s="9" t="s">
        <v>9</v>
      </c>
      <c r="C2" s="10" t="s">
        <v>10</v>
      </c>
      <c r="D2" s="11" t="s">
        <v>11</v>
      </c>
      <c r="E2" s="12" t="s">
        <v>12</v>
      </c>
      <c r="F2" s="13" t="s">
        <v>13</v>
      </c>
      <c r="G2" s="14" t="s">
        <v>14</v>
      </c>
      <c r="H2" s="15" t="s">
        <v>15</v>
      </c>
      <c r="I2" s="16"/>
      <c r="J2" s="11" t="s">
        <v>11</v>
      </c>
      <c r="K2" s="12" t="s">
        <v>12</v>
      </c>
      <c r="L2" s="13" t="s">
        <v>13</v>
      </c>
      <c r="M2" s="11" t="s">
        <v>16</v>
      </c>
      <c r="N2" s="12" t="s">
        <v>17</v>
      </c>
      <c r="O2" s="13" t="s">
        <v>18</v>
      </c>
      <c r="P2" s="16"/>
      <c r="Q2" s="16"/>
      <c r="R2" s="16"/>
    </row>
    <row r="3" spans="1:20" ht="15">
      <c r="A3" s="1">
        <v>1</v>
      </c>
      <c r="B3" s="17" t="str">
        <f>IF('[1]Osallistujat'!AC1=0,"",'[1]Osallistujat'!AC1)</f>
        <v>Joonas Heinikainen</v>
      </c>
      <c r="C3" s="18" t="str">
        <f>IF('[1]Osallistujat'!AD1=0,"",'[1]Osallistujat'!AD1)</f>
        <v>MP</v>
      </c>
      <c r="D3" s="19">
        <v>26.5</v>
      </c>
      <c r="E3" s="20">
        <v>21</v>
      </c>
      <c r="F3" s="21">
        <f aca="true" t="shared" si="0" ref="F3:F22">D3-E3</f>
        <v>5.5</v>
      </c>
      <c r="G3" s="22">
        <v>7</v>
      </c>
      <c r="H3" s="22">
        <v>32.6</v>
      </c>
      <c r="I3" s="22">
        <v>23.9</v>
      </c>
      <c r="J3" s="19">
        <v>27.1</v>
      </c>
      <c r="K3" s="20">
        <v>11</v>
      </c>
      <c r="L3" s="21">
        <f aca="true" t="shared" si="1" ref="L3:L22">J3-K3</f>
        <v>16.1</v>
      </c>
      <c r="M3" s="19">
        <v>27</v>
      </c>
      <c r="N3" s="20">
        <v>35</v>
      </c>
      <c r="O3" s="21">
        <f aca="true" t="shared" si="2" ref="O3:O22">IF((M3+N3)/5&lt;20,(M3+N3)/5,20)</f>
        <v>12.4</v>
      </c>
      <c r="P3" s="22">
        <f aca="true" t="shared" si="3" ref="P3:P19">IF(F3=0,200,F3)+IF(L3=0,200,L3)+IF(H3=0,50,H3)+IF(I3=0,200,I3)-IF(G3=0,-200,G3)-IF(O3=0,-200,O3)</f>
        <v>58.699999999999996</v>
      </c>
      <c r="Q3" s="23">
        <f aca="true" t="shared" si="4" ref="Q3:Q22">RANK(P3,$P$3:$P$22,1)</f>
        <v>1</v>
      </c>
      <c r="R3" s="23" t="str">
        <f aca="true" t="shared" si="5" ref="R3:R22">IF(P3&lt;=S$3,"Kulta",IF(P3&lt;=S$4,"Hopea",IF(P3&lt;=S$5,"Pronssi","")))</f>
        <v>Hopea</v>
      </c>
      <c r="S3" s="24">
        <v>50</v>
      </c>
      <c r="T3" t="s">
        <v>19</v>
      </c>
    </row>
    <row r="4" spans="1:20" ht="15">
      <c r="A4" s="1">
        <v>2</v>
      </c>
      <c r="B4" s="17" t="str">
        <f>IF('[1]Osallistujat'!AC9=0,"",'[1]Osallistujat'!AC9)</f>
        <v>Jarno Ström</v>
      </c>
      <c r="C4" s="18" t="str">
        <f>IF('[1]Osallistujat'!AD9=0,"",'[1]Osallistujat'!AD9)</f>
        <v>HaPK</v>
      </c>
      <c r="D4" s="19">
        <v>24.9</v>
      </c>
      <c r="E4" s="20">
        <v>15</v>
      </c>
      <c r="F4" s="21">
        <f t="shared" si="0"/>
        <v>9.899999999999999</v>
      </c>
      <c r="G4" s="22">
        <v>5</v>
      </c>
      <c r="H4" s="22">
        <v>39.8</v>
      </c>
      <c r="I4" s="22">
        <v>26.8</v>
      </c>
      <c r="J4" s="19">
        <v>25.1</v>
      </c>
      <c r="K4" s="20">
        <v>7</v>
      </c>
      <c r="L4" s="21">
        <f t="shared" si="1"/>
        <v>18.1</v>
      </c>
      <c r="M4" s="19">
        <v>34</v>
      </c>
      <c r="N4" s="20">
        <v>24</v>
      </c>
      <c r="O4" s="21">
        <f t="shared" si="2"/>
        <v>11.6</v>
      </c>
      <c r="P4" s="22">
        <f t="shared" si="3"/>
        <v>78</v>
      </c>
      <c r="Q4" s="23">
        <f t="shared" si="4"/>
        <v>2</v>
      </c>
      <c r="R4" s="23">
        <f t="shared" si="5"/>
      </c>
      <c r="S4" s="24">
        <v>60</v>
      </c>
      <c r="T4" t="s">
        <v>20</v>
      </c>
    </row>
    <row r="5" spans="1:20" ht="15">
      <c r="A5" s="1">
        <v>3</v>
      </c>
      <c r="B5" s="17" t="str">
        <f>IF('[1]Osallistujat'!AC10=0,"",'[1]Osallistujat'!AC10)</f>
        <v>Tommi Arola </v>
      </c>
      <c r="C5" s="18" t="str">
        <f>IF('[1]Osallistujat'!AD10=0,"",'[1]Osallistujat'!AD10)</f>
        <v>MyPa</v>
      </c>
      <c r="D5" s="19">
        <v>31.2</v>
      </c>
      <c r="E5" s="20">
        <v>18</v>
      </c>
      <c r="F5" s="25">
        <f t="shared" si="0"/>
        <v>13.2</v>
      </c>
      <c r="G5" s="26">
        <v>3</v>
      </c>
      <c r="H5" s="26">
        <v>38</v>
      </c>
      <c r="I5" s="26">
        <v>26.1</v>
      </c>
      <c r="J5" s="19">
        <v>28.1</v>
      </c>
      <c r="K5" s="20">
        <v>8</v>
      </c>
      <c r="L5" s="25">
        <f t="shared" si="1"/>
        <v>20.1</v>
      </c>
      <c r="M5" s="27">
        <v>35</v>
      </c>
      <c r="N5" s="28">
        <v>18</v>
      </c>
      <c r="O5" s="21">
        <f t="shared" si="2"/>
        <v>10.6</v>
      </c>
      <c r="P5" s="22">
        <f t="shared" si="3"/>
        <v>83.80000000000001</v>
      </c>
      <c r="Q5" s="23">
        <f t="shared" si="4"/>
        <v>3</v>
      </c>
      <c r="R5" s="23">
        <f t="shared" si="5"/>
      </c>
      <c r="S5" s="24">
        <v>70</v>
      </c>
      <c r="T5" t="s">
        <v>21</v>
      </c>
    </row>
    <row r="6" spans="1:18" ht="15">
      <c r="A6" s="1">
        <v>4</v>
      </c>
      <c r="B6" s="17" t="str">
        <f>IF('[1]Osallistujat'!AC3=0,"",'[1]Osallistujat'!AC3)</f>
        <v>Ramazan Demirel</v>
      </c>
      <c r="C6" s="18" t="str">
        <f>IF('[1]Osallistujat'!AD3=0,"",'[1]Osallistujat'!AD3)</f>
        <v>PEPO</v>
      </c>
      <c r="D6" s="19">
        <v>29.1</v>
      </c>
      <c r="E6" s="20">
        <v>9</v>
      </c>
      <c r="F6" s="21">
        <f t="shared" si="0"/>
        <v>20.1</v>
      </c>
      <c r="G6" s="22">
        <v>8</v>
      </c>
      <c r="H6" s="22">
        <v>43.9</v>
      </c>
      <c r="I6" s="22">
        <v>50</v>
      </c>
      <c r="J6" s="19">
        <v>25.9</v>
      </c>
      <c r="K6" s="20">
        <v>13</v>
      </c>
      <c r="L6" s="21">
        <f t="shared" si="1"/>
        <v>12.899999999999999</v>
      </c>
      <c r="M6" s="19">
        <v>37</v>
      </c>
      <c r="N6" s="20">
        <v>16</v>
      </c>
      <c r="O6" s="21">
        <f t="shared" si="2"/>
        <v>10.6</v>
      </c>
      <c r="P6" s="22">
        <f t="shared" si="3"/>
        <v>108.30000000000001</v>
      </c>
      <c r="Q6" s="23">
        <f t="shared" si="4"/>
        <v>4</v>
      </c>
      <c r="R6" s="23">
        <f t="shared" si="5"/>
      </c>
    </row>
    <row r="7" spans="1:18" ht="15">
      <c r="A7" s="1">
        <v>5</v>
      </c>
      <c r="B7" s="17">
        <f>IF('[1]Osallistujat'!AC2=0,"",'[1]Osallistujat'!AC2)</f>
      </c>
      <c r="C7" s="18">
        <f>IF('[1]Osallistujat'!AD2=0,"",'[1]Osallistujat'!AD2)</f>
      </c>
      <c r="D7" s="19"/>
      <c r="E7" s="20"/>
      <c r="F7" s="21">
        <f t="shared" si="0"/>
        <v>0</v>
      </c>
      <c r="G7" s="22"/>
      <c r="H7" s="22"/>
      <c r="I7" s="22"/>
      <c r="J7" s="19"/>
      <c r="K7" s="20"/>
      <c r="L7" s="21">
        <f t="shared" si="1"/>
        <v>0</v>
      </c>
      <c r="M7" s="19"/>
      <c r="N7" s="20"/>
      <c r="O7" s="21">
        <f t="shared" si="2"/>
        <v>0</v>
      </c>
      <c r="P7" s="22">
        <f t="shared" si="3"/>
        <v>1050</v>
      </c>
      <c r="Q7" s="23">
        <f t="shared" si="4"/>
        <v>5</v>
      </c>
      <c r="R7" s="23">
        <f t="shared" si="5"/>
      </c>
    </row>
    <row r="8" spans="1:18" ht="15">
      <c r="A8" s="1">
        <v>6</v>
      </c>
      <c r="B8" s="17">
        <f>IF('[1]Osallistujat'!AC4=0,"",'[1]Osallistujat'!AC4)</f>
      </c>
      <c r="C8" s="18">
        <f>IF('[1]Osallistujat'!AD4=0,"",'[1]Osallistujat'!AD4)</f>
      </c>
      <c r="D8" s="19"/>
      <c r="E8" s="20"/>
      <c r="F8" s="21">
        <f t="shared" si="0"/>
        <v>0</v>
      </c>
      <c r="G8" s="22"/>
      <c r="H8" s="22"/>
      <c r="I8" s="22"/>
      <c r="J8" s="19"/>
      <c r="K8" s="20"/>
      <c r="L8" s="21">
        <f t="shared" si="1"/>
        <v>0</v>
      </c>
      <c r="M8" s="19"/>
      <c r="N8" s="20"/>
      <c r="O8" s="21">
        <f t="shared" si="2"/>
        <v>0</v>
      </c>
      <c r="P8" s="22">
        <f t="shared" si="3"/>
        <v>1050</v>
      </c>
      <c r="Q8" s="23">
        <f t="shared" si="4"/>
        <v>5</v>
      </c>
      <c r="R8" s="23">
        <f t="shared" si="5"/>
      </c>
    </row>
    <row r="9" spans="1:18" ht="15">
      <c r="A9" s="1">
        <v>7</v>
      </c>
      <c r="B9" s="17">
        <f>IF('[1]Osallistujat'!AC5=0,"",'[1]Osallistujat'!AC5)</f>
      </c>
      <c r="C9" s="18">
        <f>IF('[1]Osallistujat'!AD5=0,"",'[1]Osallistujat'!AD5)</f>
      </c>
      <c r="D9" s="19"/>
      <c r="E9" s="20"/>
      <c r="F9" s="21">
        <f t="shared" si="0"/>
        <v>0</v>
      </c>
      <c r="G9" s="22"/>
      <c r="H9" s="22"/>
      <c r="I9" s="22"/>
      <c r="J9" s="19"/>
      <c r="K9" s="20"/>
      <c r="L9" s="21">
        <f t="shared" si="1"/>
        <v>0</v>
      </c>
      <c r="M9" s="19"/>
      <c r="N9" s="20"/>
      <c r="O9" s="21">
        <f t="shared" si="2"/>
        <v>0</v>
      </c>
      <c r="P9" s="22">
        <f t="shared" si="3"/>
        <v>1050</v>
      </c>
      <c r="Q9" s="23">
        <f t="shared" si="4"/>
        <v>5</v>
      </c>
      <c r="R9" s="23">
        <f t="shared" si="5"/>
      </c>
    </row>
    <row r="10" spans="1:18" ht="15">
      <c r="A10" s="1">
        <v>8</v>
      </c>
      <c r="B10" s="17">
        <f>IF('[1]Osallistujat'!AC6=0,"",'[1]Osallistujat'!AC6)</f>
      </c>
      <c r="C10" s="18">
        <f>IF('[1]Osallistujat'!AD6=0,"",'[1]Osallistujat'!AD6)</f>
      </c>
      <c r="D10" s="19"/>
      <c r="E10" s="20"/>
      <c r="F10" s="21">
        <f t="shared" si="0"/>
        <v>0</v>
      </c>
      <c r="G10" s="22"/>
      <c r="H10" s="22"/>
      <c r="I10" s="22"/>
      <c r="J10" s="19"/>
      <c r="K10" s="20"/>
      <c r="L10" s="21">
        <f t="shared" si="1"/>
        <v>0</v>
      </c>
      <c r="M10" s="19"/>
      <c r="N10" s="20"/>
      <c r="O10" s="21">
        <f t="shared" si="2"/>
        <v>0</v>
      </c>
      <c r="P10" s="22">
        <f t="shared" si="3"/>
        <v>1050</v>
      </c>
      <c r="Q10" s="23">
        <f t="shared" si="4"/>
        <v>5</v>
      </c>
      <c r="R10" s="23">
        <f t="shared" si="5"/>
      </c>
    </row>
    <row r="11" spans="1:18" ht="15">
      <c r="A11" s="1">
        <v>9</v>
      </c>
      <c r="B11" s="17">
        <f>IF('[1]Osallistujat'!AC7=0,"",'[1]Osallistujat'!AC7)</f>
      </c>
      <c r="C11" s="18">
        <f>IF('[1]Osallistujat'!AD7=0,"",'[1]Osallistujat'!AD7)</f>
      </c>
      <c r="D11" s="19"/>
      <c r="E11" s="20"/>
      <c r="F11" s="21">
        <f t="shared" si="0"/>
        <v>0</v>
      </c>
      <c r="G11" s="22"/>
      <c r="H11" s="22"/>
      <c r="I11" s="22"/>
      <c r="J11" s="19"/>
      <c r="K11" s="20"/>
      <c r="L11" s="21">
        <f t="shared" si="1"/>
        <v>0</v>
      </c>
      <c r="M11" s="19"/>
      <c r="N11" s="20"/>
      <c r="O11" s="21">
        <f t="shared" si="2"/>
        <v>0</v>
      </c>
      <c r="P11" s="22">
        <f t="shared" si="3"/>
        <v>1050</v>
      </c>
      <c r="Q11" s="23">
        <f t="shared" si="4"/>
        <v>5</v>
      </c>
      <c r="R11" s="23">
        <f t="shared" si="5"/>
      </c>
    </row>
    <row r="12" spans="1:18" ht="15">
      <c r="A12" s="1">
        <v>10</v>
      </c>
      <c r="B12" s="17">
        <f>IF('[1]Osallistujat'!AC8=0,"",'[1]Osallistujat'!AC8)</f>
      </c>
      <c r="C12" s="18">
        <f>IF('[1]Osallistujat'!AD8=0,"",'[1]Osallistujat'!AD8)</f>
      </c>
      <c r="D12" s="19"/>
      <c r="E12" s="20"/>
      <c r="F12" s="21">
        <f t="shared" si="0"/>
        <v>0</v>
      </c>
      <c r="G12" s="22"/>
      <c r="H12" s="22"/>
      <c r="I12" s="22"/>
      <c r="J12" s="19"/>
      <c r="K12" s="20"/>
      <c r="L12" s="21">
        <f t="shared" si="1"/>
        <v>0</v>
      </c>
      <c r="M12" s="19"/>
      <c r="N12" s="20"/>
      <c r="O12" s="21">
        <f t="shared" si="2"/>
        <v>0</v>
      </c>
      <c r="P12" s="22">
        <f t="shared" si="3"/>
        <v>1050</v>
      </c>
      <c r="Q12" s="23">
        <f t="shared" si="4"/>
        <v>5</v>
      </c>
      <c r="R12" s="23">
        <f t="shared" si="5"/>
      </c>
    </row>
    <row r="13" spans="1:18" ht="15">
      <c r="A13" s="1">
        <v>11</v>
      </c>
      <c r="B13" s="17">
        <f>IF('[1]Osallistujat'!AC11=0,"",'[1]Osallistujat'!AC11)</f>
      </c>
      <c r="C13" s="18">
        <f>IF('[1]Osallistujat'!AD11=0,"",'[1]Osallistujat'!AD11)</f>
      </c>
      <c r="D13" s="19"/>
      <c r="E13" s="20"/>
      <c r="F13" s="21">
        <f t="shared" si="0"/>
        <v>0</v>
      </c>
      <c r="G13" s="22"/>
      <c r="H13" s="22"/>
      <c r="I13" s="22"/>
      <c r="J13" s="19"/>
      <c r="K13" s="20"/>
      <c r="L13" s="21">
        <f t="shared" si="1"/>
        <v>0</v>
      </c>
      <c r="M13" s="19"/>
      <c r="N13" s="20"/>
      <c r="O13" s="21">
        <f t="shared" si="2"/>
        <v>0</v>
      </c>
      <c r="P13" s="22">
        <f t="shared" si="3"/>
        <v>1050</v>
      </c>
      <c r="Q13" s="23">
        <f t="shared" si="4"/>
        <v>5</v>
      </c>
      <c r="R13" s="23">
        <f t="shared" si="5"/>
      </c>
    </row>
    <row r="14" spans="1:18" ht="15">
      <c r="A14" s="1">
        <v>12</v>
      </c>
      <c r="B14" s="17">
        <f>IF('[1]Osallistujat'!AC12=0,"",'[1]Osallistujat'!AC12)</f>
      </c>
      <c r="C14" s="18">
        <f>IF('[1]Osallistujat'!AD12=0,"",'[1]Osallistujat'!AD12)</f>
      </c>
      <c r="D14" s="19"/>
      <c r="E14" s="20"/>
      <c r="F14" s="21">
        <f t="shared" si="0"/>
        <v>0</v>
      </c>
      <c r="G14" s="22"/>
      <c r="H14" s="22"/>
      <c r="I14" s="22"/>
      <c r="J14" s="27"/>
      <c r="K14" s="28"/>
      <c r="L14" s="21">
        <f t="shared" si="1"/>
        <v>0</v>
      </c>
      <c r="M14" s="19"/>
      <c r="N14" s="20"/>
      <c r="O14" s="21">
        <f t="shared" si="2"/>
        <v>0</v>
      </c>
      <c r="P14" s="22">
        <f t="shared" si="3"/>
        <v>1050</v>
      </c>
      <c r="Q14" s="23">
        <f t="shared" si="4"/>
        <v>5</v>
      </c>
      <c r="R14" s="23">
        <f t="shared" si="5"/>
      </c>
    </row>
    <row r="15" spans="1:18" ht="15">
      <c r="A15" s="1">
        <v>13</v>
      </c>
      <c r="B15" s="17">
        <f>IF('[1]Osallistujat'!AC13=0,"",'[1]Osallistujat'!AC13)</f>
      </c>
      <c r="C15" s="18">
        <f>IF('[1]Osallistujat'!AD13=0,"",'[1]Osallistujat'!AD13)</f>
      </c>
      <c r="D15" s="19"/>
      <c r="E15" s="20"/>
      <c r="F15" s="21">
        <f t="shared" si="0"/>
        <v>0</v>
      </c>
      <c r="G15" s="22"/>
      <c r="H15" s="22"/>
      <c r="I15" s="22"/>
      <c r="J15" s="19"/>
      <c r="K15" s="20"/>
      <c r="L15" s="21">
        <f t="shared" si="1"/>
        <v>0</v>
      </c>
      <c r="M15" s="19"/>
      <c r="N15" s="20"/>
      <c r="O15" s="21">
        <f t="shared" si="2"/>
        <v>0</v>
      </c>
      <c r="P15" s="22">
        <f t="shared" si="3"/>
        <v>1050</v>
      </c>
      <c r="Q15" s="23">
        <f t="shared" si="4"/>
        <v>5</v>
      </c>
      <c r="R15" s="23">
        <f t="shared" si="5"/>
      </c>
    </row>
    <row r="16" spans="1:18" ht="15">
      <c r="A16" s="1">
        <v>14</v>
      </c>
      <c r="B16" s="17">
        <f>IF('[1]Osallistujat'!AC14=0,"",'[1]Osallistujat'!AC14)</f>
      </c>
      <c r="C16" s="18">
        <f>IF('[1]Osallistujat'!AD14=0,"",'[1]Osallistujat'!AD14)</f>
      </c>
      <c r="D16" s="19"/>
      <c r="E16" s="20"/>
      <c r="F16" s="21">
        <f t="shared" si="0"/>
        <v>0</v>
      </c>
      <c r="G16" s="22"/>
      <c r="H16" s="22"/>
      <c r="I16" s="22"/>
      <c r="J16" s="19"/>
      <c r="K16" s="20"/>
      <c r="L16" s="21">
        <f t="shared" si="1"/>
        <v>0</v>
      </c>
      <c r="M16" s="19"/>
      <c r="N16" s="20"/>
      <c r="O16" s="21">
        <f t="shared" si="2"/>
        <v>0</v>
      </c>
      <c r="P16" s="22">
        <f t="shared" si="3"/>
        <v>1050</v>
      </c>
      <c r="Q16" s="23">
        <f t="shared" si="4"/>
        <v>5</v>
      </c>
      <c r="R16" s="23">
        <f t="shared" si="5"/>
      </c>
    </row>
    <row r="17" spans="1:18" ht="15">
      <c r="A17" s="1">
        <v>15</v>
      </c>
      <c r="B17" s="17">
        <f>IF('[1]Osallistujat'!AC15=0,"",'[1]Osallistujat'!AC15)</f>
      </c>
      <c r="C17" s="18">
        <f>IF('[1]Osallistujat'!AD15=0,"",'[1]Osallistujat'!AD15)</f>
      </c>
      <c r="D17" s="19"/>
      <c r="E17" s="20"/>
      <c r="F17" s="21">
        <f t="shared" si="0"/>
        <v>0</v>
      </c>
      <c r="G17" s="22"/>
      <c r="H17" s="22"/>
      <c r="I17" s="22"/>
      <c r="J17" s="19"/>
      <c r="K17" s="20"/>
      <c r="L17" s="21">
        <f t="shared" si="1"/>
        <v>0</v>
      </c>
      <c r="M17" s="19"/>
      <c r="N17" s="20"/>
      <c r="O17" s="21">
        <f t="shared" si="2"/>
        <v>0</v>
      </c>
      <c r="P17" s="22">
        <f t="shared" si="3"/>
        <v>1050</v>
      </c>
      <c r="Q17" s="23">
        <f t="shared" si="4"/>
        <v>5</v>
      </c>
      <c r="R17" s="23">
        <f t="shared" si="5"/>
      </c>
    </row>
    <row r="18" spans="1:18" ht="15">
      <c r="A18" s="1">
        <v>16</v>
      </c>
      <c r="B18" s="17">
        <f>IF('[1]Osallistujat'!AC16=0,"",'[1]Osallistujat'!AC16)</f>
      </c>
      <c r="C18" s="18">
        <f>IF('[1]Osallistujat'!AD16=0,"",'[1]Osallistujat'!AD16)</f>
      </c>
      <c r="D18" s="19"/>
      <c r="E18" s="20"/>
      <c r="F18" s="21">
        <f t="shared" si="0"/>
        <v>0</v>
      </c>
      <c r="G18" s="22"/>
      <c r="H18" s="22"/>
      <c r="I18" s="22"/>
      <c r="J18" s="19"/>
      <c r="K18" s="20"/>
      <c r="L18" s="21">
        <f t="shared" si="1"/>
        <v>0</v>
      </c>
      <c r="M18" s="19"/>
      <c r="N18" s="20"/>
      <c r="O18" s="21">
        <f t="shared" si="2"/>
        <v>0</v>
      </c>
      <c r="P18" s="22">
        <f t="shared" si="3"/>
        <v>1050</v>
      </c>
      <c r="Q18" s="23">
        <f t="shared" si="4"/>
        <v>5</v>
      </c>
      <c r="R18" s="23">
        <f t="shared" si="5"/>
      </c>
    </row>
    <row r="19" spans="1:18" ht="15">
      <c r="A19" s="1">
        <v>17</v>
      </c>
      <c r="B19" s="17">
        <f>IF('[1]Osallistujat'!AC17=0,"",'[1]Osallistujat'!AC17)</f>
      </c>
      <c r="C19" s="18">
        <f>IF('[1]Osallistujat'!AD17=0,"",'[1]Osallistujat'!AD17)</f>
      </c>
      <c r="D19" s="19"/>
      <c r="E19" s="20"/>
      <c r="F19" s="21">
        <f t="shared" si="0"/>
        <v>0</v>
      </c>
      <c r="G19" s="22"/>
      <c r="H19" s="22"/>
      <c r="I19" s="22"/>
      <c r="J19" s="19"/>
      <c r="K19" s="20"/>
      <c r="L19" s="21">
        <f t="shared" si="1"/>
        <v>0</v>
      </c>
      <c r="M19" s="19"/>
      <c r="N19" s="20"/>
      <c r="O19" s="21">
        <f t="shared" si="2"/>
        <v>0</v>
      </c>
      <c r="P19" s="22">
        <f t="shared" si="3"/>
        <v>1050</v>
      </c>
      <c r="Q19" s="23">
        <f t="shared" si="4"/>
        <v>5</v>
      </c>
      <c r="R19" s="23">
        <f t="shared" si="5"/>
      </c>
    </row>
    <row r="20" spans="1:18" ht="15">
      <c r="A20" s="1">
        <v>18</v>
      </c>
      <c r="B20" s="17">
        <f>IF('[1]Osallistujat'!AC18=0,"",'[1]Osallistujat'!AC18)</f>
      </c>
      <c r="C20" s="18">
        <f>IF('[1]Osallistujat'!AD18=0,"",'[1]Osallistujat'!AD18)</f>
      </c>
      <c r="D20" s="19"/>
      <c r="E20" s="20"/>
      <c r="F20" s="21">
        <f t="shared" si="0"/>
        <v>0</v>
      </c>
      <c r="G20" s="22"/>
      <c r="H20" s="22"/>
      <c r="I20" s="22"/>
      <c r="J20" s="19"/>
      <c r="K20" s="20"/>
      <c r="L20" s="21">
        <f t="shared" si="1"/>
        <v>0</v>
      </c>
      <c r="M20" s="19"/>
      <c r="N20" s="20"/>
      <c r="O20" s="21">
        <f t="shared" si="2"/>
        <v>0</v>
      </c>
      <c r="P20" s="22">
        <f>IF(F20=0,200,F20)+IF(L20=0,200,L20)+IF(H20=0,50,H20)+IF(I20=0,200,I20)+IF(G20=0,200,G20)-IF(O20=0,-200,O20)</f>
        <v>1050</v>
      </c>
      <c r="Q20" s="23">
        <f t="shared" si="4"/>
        <v>5</v>
      </c>
      <c r="R20" s="23">
        <f t="shared" si="5"/>
      </c>
    </row>
    <row r="21" spans="1:18" ht="15">
      <c r="A21" s="1">
        <v>19</v>
      </c>
      <c r="B21" s="17">
        <f>IF('[1]Osallistujat'!AC19=0,"",'[1]Osallistujat'!AC19)</f>
      </c>
      <c r="C21" s="18">
        <f>IF('[1]Osallistujat'!AD19=0,"",'[1]Osallistujat'!AD19)</f>
      </c>
      <c r="D21" s="19"/>
      <c r="E21" s="20"/>
      <c r="F21" s="21">
        <f t="shared" si="0"/>
        <v>0</v>
      </c>
      <c r="G21" s="22"/>
      <c r="H21" s="22"/>
      <c r="I21" s="22"/>
      <c r="J21" s="19"/>
      <c r="K21" s="20"/>
      <c r="L21" s="21">
        <f t="shared" si="1"/>
        <v>0</v>
      </c>
      <c r="M21" s="19"/>
      <c r="N21" s="20"/>
      <c r="O21" s="21">
        <f t="shared" si="2"/>
        <v>0</v>
      </c>
      <c r="P21" s="22">
        <f>IF(F21=0,200,F21)+IF(L21=0,200,L21)+IF(H21=0,50,H21)+IF(I21=0,200,I21)+IF(G21=0,200,G21)-IF(O21=0,-200,O21)</f>
        <v>1050</v>
      </c>
      <c r="Q21" s="23">
        <f t="shared" si="4"/>
        <v>5</v>
      </c>
      <c r="R21" s="23">
        <f t="shared" si="5"/>
      </c>
    </row>
    <row r="22" spans="1:18" ht="15">
      <c r="A22" s="1">
        <v>20</v>
      </c>
      <c r="B22" s="17">
        <f>IF('[1]Osallistujat'!AC20=0,"",'[1]Osallistujat'!AC20)</f>
      </c>
      <c r="C22" s="18">
        <f>IF('[1]Osallistujat'!AD20=0,"",'[1]Osallistujat'!AD20)</f>
      </c>
      <c r="D22" s="19"/>
      <c r="E22" s="20"/>
      <c r="F22" s="21">
        <f t="shared" si="0"/>
        <v>0</v>
      </c>
      <c r="G22" s="22"/>
      <c r="H22" s="22"/>
      <c r="I22" s="22"/>
      <c r="J22" s="19"/>
      <c r="K22" s="20"/>
      <c r="L22" s="21">
        <f t="shared" si="1"/>
        <v>0</v>
      </c>
      <c r="M22" s="19"/>
      <c r="N22" s="20"/>
      <c r="O22" s="21">
        <f t="shared" si="2"/>
        <v>0</v>
      </c>
      <c r="P22" s="22">
        <f>IF(F22=0,200,F22)+IF(L22=0,200,L22)+IF(H22=0,50,H22)+IF(I22=0,200,I22)+IF(G22=0,200,G22)-IF(O22=0,-200,O22)</f>
        <v>1050</v>
      </c>
      <c r="Q22" s="23">
        <f t="shared" si="4"/>
        <v>5</v>
      </c>
      <c r="R22" s="23">
        <f t="shared" si="5"/>
      </c>
    </row>
    <row r="23" spans="2:3" ht="15">
      <c r="B23" s="29"/>
      <c r="C23" s="29"/>
    </row>
    <row r="24" spans="2:3" ht="15">
      <c r="B24" s="29"/>
      <c r="C24" s="29"/>
    </row>
    <row r="25" spans="2:3" ht="15">
      <c r="B25" s="29"/>
      <c r="C25" s="29"/>
    </row>
    <row r="26" spans="2:3" ht="15">
      <c r="B26" s="29"/>
      <c r="C26" s="29"/>
    </row>
    <row r="27" spans="2:3" ht="15">
      <c r="B27" s="29"/>
      <c r="C27" s="29"/>
    </row>
    <row r="28" spans="2:3" ht="15">
      <c r="B28" s="29"/>
      <c r="C28" s="29"/>
    </row>
  </sheetData>
  <printOptions horizontalCentered="1"/>
  <pageMargins left="0.1968503937007874" right="0.2362204724409449" top="0.7874015748031497" bottom="0.11811023622047245" header="0.31496062992125984" footer="0.03937007874015748"/>
  <pageSetup fitToHeight="1" fitToWidth="1" horizontalDpi="300" verticalDpi="300" orientation="landscape" paperSize="9" scale="74" r:id="rId1"/>
  <headerFooter alignWithMargins="0">
    <oddHeader>&amp;L&amp;10SPL Kaakkois-Suomen piiri/ KotkanNappulat
Taitokilpailut 09.10.2005
Kotka&amp;C&amp;A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75" zoomScaleNormal="75" workbookViewId="0" topLeftCell="A1">
      <pane xSplit="3" ySplit="2" topLeftCell="D3" activePane="bottomRight" state="frozen"/>
      <selection pane="topLeft" activeCell="K30" sqref="K30"/>
      <selection pane="topRight" activeCell="K30" sqref="K30"/>
      <selection pane="bottomLeft" activeCell="K30" sqref="K30"/>
      <selection pane="bottomRight" activeCell="J24" sqref="J24"/>
    </sheetView>
  </sheetViews>
  <sheetFormatPr defaultColWidth="8.88671875" defaultRowHeight="15"/>
  <cols>
    <col min="1" max="1" width="3.4453125" style="1" customWidth="1"/>
    <col min="2" max="2" width="14.77734375" style="0" bestFit="1" customWidth="1"/>
    <col min="3" max="3" width="10.77734375" style="0" bestFit="1" customWidth="1"/>
    <col min="4" max="4" width="6.88671875" style="0" customWidth="1"/>
    <col min="5" max="5" width="6.6640625" style="0" customWidth="1"/>
    <col min="6" max="6" width="8.21484375" style="0" customWidth="1"/>
    <col min="7" max="7" width="5.77734375" style="0" customWidth="1"/>
    <col min="8" max="8" width="7.77734375" style="0" customWidth="1"/>
    <col min="9" max="9" width="7.5546875" style="0" customWidth="1"/>
    <col min="10" max="10" width="6.88671875" style="0" customWidth="1"/>
    <col min="11" max="11" width="6.6640625" style="0" customWidth="1"/>
    <col min="12" max="12" width="8.10546875" style="0" customWidth="1"/>
    <col min="13" max="14" width="5.3359375" style="0" customWidth="1"/>
    <col min="15" max="15" width="7.6640625" style="0" customWidth="1"/>
    <col min="16" max="16" width="10.21484375" style="0" customWidth="1"/>
  </cols>
  <sheetData>
    <row r="1" spans="2:18" ht="15">
      <c r="B1" s="2"/>
      <c r="C1" s="3"/>
      <c r="D1" s="4" t="s">
        <v>0</v>
      </c>
      <c r="E1" s="5"/>
      <c r="F1" s="6"/>
      <c r="G1" s="7" t="s">
        <v>1</v>
      </c>
      <c r="H1" s="8" t="s">
        <v>2</v>
      </c>
      <c r="I1" s="8" t="s">
        <v>3</v>
      </c>
      <c r="J1" s="4" t="s">
        <v>4</v>
      </c>
      <c r="K1" s="5"/>
      <c r="L1" s="6"/>
      <c r="M1" s="4" t="s">
        <v>5</v>
      </c>
      <c r="N1" s="5"/>
      <c r="O1" s="6"/>
      <c r="P1" s="8" t="s">
        <v>6</v>
      </c>
      <c r="Q1" s="8" t="s">
        <v>7</v>
      </c>
      <c r="R1" s="8" t="s">
        <v>8</v>
      </c>
    </row>
    <row r="2" spans="2:18" ht="15">
      <c r="B2" s="9" t="s">
        <v>9</v>
      </c>
      <c r="C2" s="10" t="s">
        <v>10</v>
      </c>
      <c r="D2" s="11" t="s">
        <v>11</v>
      </c>
      <c r="E2" s="12" t="s">
        <v>12</v>
      </c>
      <c r="F2" s="13" t="s">
        <v>13</v>
      </c>
      <c r="G2" s="14" t="s">
        <v>14</v>
      </c>
      <c r="H2" s="15" t="s">
        <v>15</v>
      </c>
      <c r="I2" s="16"/>
      <c r="J2" s="11" t="s">
        <v>11</v>
      </c>
      <c r="K2" s="12" t="s">
        <v>12</v>
      </c>
      <c r="L2" s="13" t="s">
        <v>13</v>
      </c>
      <c r="M2" s="11" t="s">
        <v>16</v>
      </c>
      <c r="N2" s="12" t="s">
        <v>17</v>
      </c>
      <c r="O2" s="13" t="s">
        <v>18</v>
      </c>
      <c r="P2" s="16"/>
      <c r="Q2" s="16"/>
      <c r="R2" s="16"/>
    </row>
    <row r="3" spans="1:20" ht="15">
      <c r="A3" s="1">
        <v>1</v>
      </c>
      <c r="B3" s="17" t="str">
        <f>IF('[1]Osallistujat'!Y16=0,"",'[1]Osallistujat'!Y16)</f>
        <v>Roope Vesterinen</v>
      </c>
      <c r="C3" s="18" t="str">
        <f>IF('[1]Osallistujat'!Z16=0,"",'[1]Osallistujat'!Z16)</f>
        <v>MyPa</v>
      </c>
      <c r="D3" s="19">
        <v>29.1</v>
      </c>
      <c r="E3" s="20">
        <v>21</v>
      </c>
      <c r="F3" s="21">
        <f aca="true" t="shared" si="0" ref="F3:F32">D3-E3</f>
        <v>8.100000000000001</v>
      </c>
      <c r="G3" s="22">
        <v>10</v>
      </c>
      <c r="H3" s="22">
        <v>32.1</v>
      </c>
      <c r="I3" s="22">
        <v>22.2</v>
      </c>
      <c r="J3" s="19">
        <v>25</v>
      </c>
      <c r="K3" s="20">
        <v>13</v>
      </c>
      <c r="L3" s="21">
        <f aca="true" t="shared" si="1" ref="L3:L32">J3-K3</f>
        <v>12</v>
      </c>
      <c r="M3" s="19">
        <v>34</v>
      </c>
      <c r="N3" s="20">
        <v>27</v>
      </c>
      <c r="O3" s="21">
        <f aca="true" t="shared" si="2" ref="O3:O32">IF((M3+N3)/5&lt;20,(M3+N3)/5,20)</f>
        <v>12.2</v>
      </c>
      <c r="P3" s="22">
        <f aca="true" t="shared" si="3" ref="P3:P32">IF(F3=0,200,F3)+IF(L3=0,200,L3)+IF(H3=0,50,H3)+IF(I3=0,200,I3)-IF(G3=0,-200,G3)-IF(O3=0,-200,O3)</f>
        <v>52.2</v>
      </c>
      <c r="Q3" s="23">
        <f aca="true" t="shared" si="4" ref="Q3:Q32">RANK(P3,$P$3:$P$32,1)</f>
        <v>1</v>
      </c>
      <c r="R3" s="23" t="str">
        <f aca="true" t="shared" si="5" ref="R3:R32">IF(P3&lt;=S$3,"Kulta",IF(P3&lt;=S$4,"Hopea",IF(P3&lt;=S$5,"Pronssi","")))</f>
        <v>Kulta</v>
      </c>
      <c r="S3" s="24">
        <v>55</v>
      </c>
      <c r="T3" t="s">
        <v>19</v>
      </c>
    </row>
    <row r="4" spans="1:20" ht="15">
      <c r="A4" s="1">
        <v>2</v>
      </c>
      <c r="B4" s="17" t="str">
        <f>IF('[1]Osallistujat'!Y14=0,"",'[1]Osallistujat'!Y14)</f>
        <v>Anssi Lappalainen</v>
      </c>
      <c r="C4" s="18" t="str">
        <f>IF('[1]Osallistujat'!Z14=0,"",'[1]Osallistujat'!Z14)</f>
        <v>PeKa</v>
      </c>
      <c r="D4" s="19">
        <v>29.6</v>
      </c>
      <c r="E4" s="20">
        <v>12</v>
      </c>
      <c r="F4" s="21">
        <f t="shared" si="0"/>
        <v>17.6</v>
      </c>
      <c r="G4" s="22">
        <v>7</v>
      </c>
      <c r="H4" s="22">
        <v>36.3</v>
      </c>
      <c r="I4" s="22">
        <v>23.6</v>
      </c>
      <c r="J4" s="19">
        <v>26.8</v>
      </c>
      <c r="K4" s="20">
        <v>15</v>
      </c>
      <c r="L4" s="21">
        <f t="shared" si="1"/>
        <v>11.8</v>
      </c>
      <c r="M4" s="19">
        <v>35</v>
      </c>
      <c r="N4" s="20">
        <v>24</v>
      </c>
      <c r="O4" s="21">
        <f t="shared" si="2"/>
        <v>11.8</v>
      </c>
      <c r="P4" s="22">
        <f t="shared" si="3"/>
        <v>70.50000000000001</v>
      </c>
      <c r="Q4" s="23">
        <f t="shared" si="4"/>
        <v>2</v>
      </c>
      <c r="R4" s="23" t="str">
        <f t="shared" si="5"/>
        <v>Pronssi</v>
      </c>
      <c r="S4" s="24">
        <v>65</v>
      </c>
      <c r="T4" t="s">
        <v>20</v>
      </c>
    </row>
    <row r="5" spans="1:20" ht="15">
      <c r="A5" s="1">
        <v>3</v>
      </c>
      <c r="B5" s="17" t="str">
        <f>IF('[1]Osallistujat'!Y3=0,"",'[1]Osallistujat'!Y3)</f>
        <v>Bereket Eloranta</v>
      </c>
      <c r="C5" s="18" t="str">
        <f>IF('[1]Osallistujat'!Z3=0,"",'[1]Osallistujat'!Z3)</f>
        <v>Rakuunat</v>
      </c>
      <c r="D5" s="19">
        <v>27.7</v>
      </c>
      <c r="E5" s="20">
        <v>15</v>
      </c>
      <c r="F5" s="21">
        <f t="shared" si="0"/>
        <v>12.7</v>
      </c>
      <c r="G5" s="22">
        <v>7</v>
      </c>
      <c r="H5" s="22">
        <v>43.4</v>
      </c>
      <c r="I5" s="22">
        <v>25.1</v>
      </c>
      <c r="J5" s="19">
        <v>25.1</v>
      </c>
      <c r="K5" s="20">
        <v>14</v>
      </c>
      <c r="L5" s="21">
        <f t="shared" si="1"/>
        <v>11.100000000000001</v>
      </c>
      <c r="M5" s="19">
        <v>38</v>
      </c>
      <c r="N5" s="20">
        <v>33</v>
      </c>
      <c r="O5" s="21">
        <f t="shared" si="2"/>
        <v>14.2</v>
      </c>
      <c r="P5" s="22">
        <f t="shared" si="3"/>
        <v>71.10000000000001</v>
      </c>
      <c r="Q5" s="23">
        <f t="shared" si="4"/>
        <v>3</v>
      </c>
      <c r="R5" s="23" t="str">
        <f t="shared" si="5"/>
        <v>Pronssi</v>
      </c>
      <c r="S5" s="24">
        <v>75</v>
      </c>
      <c r="T5" t="s">
        <v>21</v>
      </c>
    </row>
    <row r="6" spans="1:18" ht="15">
      <c r="A6" s="1">
        <v>4</v>
      </c>
      <c r="B6" s="17" t="str">
        <f>IF('[1]Osallistujat'!Y6=0,"",'[1]Osallistujat'!Y6)</f>
        <v>Taneli Timonen</v>
      </c>
      <c r="C6" s="18" t="str">
        <f>IF('[1]Osallistujat'!Z6=0,"",'[1]Osallistujat'!Z6)</f>
        <v>PEPO</v>
      </c>
      <c r="D6" s="19">
        <v>29.1</v>
      </c>
      <c r="E6" s="20">
        <v>15</v>
      </c>
      <c r="F6" s="21">
        <f t="shared" si="0"/>
        <v>14.100000000000001</v>
      </c>
      <c r="G6" s="22">
        <v>5</v>
      </c>
      <c r="H6" s="22">
        <v>38</v>
      </c>
      <c r="I6" s="22">
        <v>25.4</v>
      </c>
      <c r="J6" s="19">
        <v>27.1</v>
      </c>
      <c r="K6" s="20">
        <v>15</v>
      </c>
      <c r="L6" s="21">
        <f t="shared" si="1"/>
        <v>12.100000000000001</v>
      </c>
      <c r="M6" s="19">
        <v>34</v>
      </c>
      <c r="N6" s="20">
        <v>28</v>
      </c>
      <c r="O6" s="21">
        <f t="shared" si="2"/>
        <v>12.4</v>
      </c>
      <c r="P6" s="22">
        <f t="shared" si="3"/>
        <v>72.19999999999999</v>
      </c>
      <c r="Q6" s="23">
        <f t="shared" si="4"/>
        <v>4</v>
      </c>
      <c r="R6" s="23" t="str">
        <f t="shared" si="5"/>
        <v>Pronssi</v>
      </c>
    </row>
    <row r="7" spans="1:18" ht="15">
      <c r="A7" s="1">
        <v>5</v>
      </c>
      <c r="B7" s="17" t="str">
        <f>IF('[1]Osallistujat'!Y11=0,"",'[1]Osallistujat'!Y11)</f>
        <v>Samuli Tiirikainen</v>
      </c>
      <c r="C7" s="18" t="str">
        <f>IF('[1]Osallistujat'!Z11=0,"",'[1]Osallistujat'!Z11)</f>
        <v>MiKi</v>
      </c>
      <c r="D7" s="19">
        <v>27.4</v>
      </c>
      <c r="E7" s="20">
        <v>9</v>
      </c>
      <c r="F7" s="21">
        <f t="shared" si="0"/>
        <v>18.4</v>
      </c>
      <c r="G7" s="22">
        <v>3</v>
      </c>
      <c r="H7" s="22">
        <v>35.4</v>
      </c>
      <c r="I7" s="22">
        <v>25.7</v>
      </c>
      <c r="J7" s="19">
        <v>25.3</v>
      </c>
      <c r="K7" s="20">
        <v>14</v>
      </c>
      <c r="L7" s="21">
        <f t="shared" si="1"/>
        <v>11.3</v>
      </c>
      <c r="M7" s="19">
        <v>44</v>
      </c>
      <c r="N7" s="20">
        <v>20</v>
      </c>
      <c r="O7" s="21">
        <f t="shared" si="2"/>
        <v>12.8</v>
      </c>
      <c r="P7" s="22">
        <f t="shared" si="3"/>
        <v>75</v>
      </c>
      <c r="Q7" s="23">
        <f t="shared" si="4"/>
        <v>5</v>
      </c>
      <c r="R7" s="23" t="str">
        <f t="shared" si="5"/>
        <v>Pronssi</v>
      </c>
    </row>
    <row r="8" spans="1:18" ht="15">
      <c r="A8" s="1">
        <v>6</v>
      </c>
      <c r="B8" s="17" t="str">
        <f>IF('[1]Osallistujat'!Y1=0,"",'[1]Osallistujat'!Y1)</f>
        <v>Anssi Koikkalainen</v>
      </c>
      <c r="C8" s="18" t="str">
        <f>IF('[1]Osallistujat'!Z1=0,"",'[1]Osallistujat'!Z1)</f>
        <v>Rakuunat</v>
      </c>
      <c r="D8" s="19">
        <v>29.8</v>
      </c>
      <c r="E8" s="20">
        <v>12</v>
      </c>
      <c r="F8" s="21">
        <f t="shared" si="0"/>
        <v>17.8</v>
      </c>
      <c r="G8" s="22">
        <v>10</v>
      </c>
      <c r="H8" s="22">
        <v>40</v>
      </c>
      <c r="I8" s="22">
        <v>25.4</v>
      </c>
      <c r="J8" s="19">
        <v>24.6</v>
      </c>
      <c r="K8" s="20">
        <v>10</v>
      </c>
      <c r="L8" s="21">
        <f t="shared" si="1"/>
        <v>14.600000000000001</v>
      </c>
      <c r="M8" s="19">
        <v>31</v>
      </c>
      <c r="N8" s="20">
        <v>33</v>
      </c>
      <c r="O8" s="21">
        <f t="shared" si="2"/>
        <v>12.8</v>
      </c>
      <c r="P8" s="22">
        <f t="shared" si="3"/>
        <v>75.00000000000001</v>
      </c>
      <c r="Q8" s="23">
        <f t="shared" si="4"/>
        <v>6</v>
      </c>
      <c r="R8" s="23" t="str">
        <f t="shared" si="5"/>
        <v>Pronssi</v>
      </c>
    </row>
    <row r="9" spans="1:18" ht="15">
      <c r="A9" s="1">
        <v>7</v>
      </c>
      <c r="B9" s="17" t="str">
        <f>IF('[1]Osallistujat'!Y2=0,"",'[1]Osallistujat'!Y2)</f>
        <v>Antti Nurmi</v>
      </c>
      <c r="C9" s="18" t="str">
        <f>IF('[1]Osallistujat'!Z2=0,"",'[1]Osallistujat'!Z2)</f>
        <v>Rakuunat</v>
      </c>
      <c r="D9" s="19">
        <v>27.8</v>
      </c>
      <c r="E9" s="20">
        <v>15</v>
      </c>
      <c r="F9" s="21">
        <f t="shared" si="0"/>
        <v>12.8</v>
      </c>
      <c r="G9" s="22">
        <v>6</v>
      </c>
      <c r="H9" s="22">
        <v>40.4</v>
      </c>
      <c r="I9" s="22">
        <v>24.4</v>
      </c>
      <c r="J9" s="19">
        <v>23.7</v>
      </c>
      <c r="K9" s="20">
        <v>12</v>
      </c>
      <c r="L9" s="21">
        <f t="shared" si="1"/>
        <v>11.7</v>
      </c>
      <c r="M9" s="19">
        <v>0</v>
      </c>
      <c r="N9" s="20">
        <v>36</v>
      </c>
      <c r="O9" s="21">
        <f t="shared" si="2"/>
        <v>7.2</v>
      </c>
      <c r="P9" s="22">
        <f t="shared" si="3"/>
        <v>76.10000000000001</v>
      </c>
      <c r="Q9" s="23">
        <f t="shared" si="4"/>
        <v>7</v>
      </c>
      <c r="R9" s="23">
        <f t="shared" si="5"/>
      </c>
    </row>
    <row r="10" spans="1:18" ht="15">
      <c r="A10" s="1">
        <v>8</v>
      </c>
      <c r="B10" s="17" t="str">
        <f>IF('[1]Osallistujat'!Y13=0,"",'[1]Osallistujat'!Y13)</f>
        <v>Juho Ristolainen</v>
      </c>
      <c r="C10" s="18" t="str">
        <f>IF('[1]Osallistujat'!Z13=0,"",'[1]Osallistujat'!Z13)</f>
        <v>PeKa</v>
      </c>
      <c r="D10" s="19">
        <v>25.9</v>
      </c>
      <c r="E10" s="20">
        <v>12</v>
      </c>
      <c r="F10" s="21">
        <f t="shared" si="0"/>
        <v>13.899999999999999</v>
      </c>
      <c r="G10" s="22">
        <v>7</v>
      </c>
      <c r="H10" s="22">
        <v>50</v>
      </c>
      <c r="I10" s="22">
        <v>23.1</v>
      </c>
      <c r="J10" s="19">
        <v>25.9</v>
      </c>
      <c r="K10" s="20">
        <v>15</v>
      </c>
      <c r="L10" s="21">
        <f t="shared" si="1"/>
        <v>10.899999999999999</v>
      </c>
      <c r="M10" s="19">
        <v>39</v>
      </c>
      <c r="N10" s="20">
        <v>27</v>
      </c>
      <c r="O10" s="21">
        <f t="shared" si="2"/>
        <v>13.2</v>
      </c>
      <c r="P10" s="22">
        <f t="shared" si="3"/>
        <v>77.7</v>
      </c>
      <c r="Q10" s="23">
        <f t="shared" si="4"/>
        <v>8</v>
      </c>
      <c r="R10" s="23">
        <f t="shared" si="5"/>
      </c>
    </row>
    <row r="11" spans="1:18" ht="15">
      <c r="A11" s="1">
        <v>9</v>
      </c>
      <c r="B11" s="17" t="str">
        <f>IF('[1]Osallistujat'!Y15=0,"",'[1]Osallistujat'!Y15)</f>
        <v>Chrisotpher Geenen</v>
      </c>
      <c r="C11" s="18" t="str">
        <f>IF('[1]Osallistujat'!Z15=0,"",'[1]Osallistujat'!Z15)</f>
        <v>PeKa</v>
      </c>
      <c r="D11" s="19">
        <v>28.2</v>
      </c>
      <c r="E11" s="20">
        <v>9</v>
      </c>
      <c r="F11" s="21">
        <f t="shared" si="0"/>
        <v>19.2</v>
      </c>
      <c r="G11" s="22">
        <v>5</v>
      </c>
      <c r="H11" s="22">
        <v>36.1</v>
      </c>
      <c r="I11" s="22">
        <v>27.1</v>
      </c>
      <c r="J11" s="19">
        <v>25.1</v>
      </c>
      <c r="K11" s="20">
        <v>8</v>
      </c>
      <c r="L11" s="21">
        <f t="shared" si="1"/>
        <v>17.1</v>
      </c>
      <c r="M11" s="19">
        <v>40</v>
      </c>
      <c r="N11" s="20">
        <v>18</v>
      </c>
      <c r="O11" s="21">
        <f t="shared" si="2"/>
        <v>11.6</v>
      </c>
      <c r="P11" s="22">
        <f t="shared" si="3"/>
        <v>82.9</v>
      </c>
      <c r="Q11" s="23">
        <f t="shared" si="4"/>
        <v>9</v>
      </c>
      <c r="R11" s="23">
        <f t="shared" si="5"/>
      </c>
    </row>
    <row r="12" spans="1:18" ht="15">
      <c r="A12" s="1">
        <v>10</v>
      </c>
      <c r="B12" s="17" t="str">
        <f>IF('[1]Osallistujat'!Y17=0,"",'[1]Osallistujat'!Y17)</f>
        <v>Niko Roitto</v>
      </c>
      <c r="C12" s="18" t="str">
        <f>IF('[1]Osallistujat'!Z17=0,"",'[1]Osallistujat'!Z17)</f>
        <v>MyPa</v>
      </c>
      <c r="D12" s="19">
        <v>31.6</v>
      </c>
      <c r="E12" s="20">
        <v>15</v>
      </c>
      <c r="F12" s="21">
        <f t="shared" si="0"/>
        <v>16.6</v>
      </c>
      <c r="G12" s="22">
        <v>4</v>
      </c>
      <c r="H12" s="22">
        <v>37.7</v>
      </c>
      <c r="I12" s="22">
        <v>25.8</v>
      </c>
      <c r="J12" s="19">
        <v>26.5</v>
      </c>
      <c r="K12" s="20">
        <v>10</v>
      </c>
      <c r="L12" s="21">
        <f t="shared" si="1"/>
        <v>16.5</v>
      </c>
      <c r="M12" s="19">
        <v>29</v>
      </c>
      <c r="N12" s="20">
        <v>16</v>
      </c>
      <c r="O12" s="21">
        <f t="shared" si="2"/>
        <v>9</v>
      </c>
      <c r="P12" s="22">
        <f t="shared" si="3"/>
        <v>83.60000000000001</v>
      </c>
      <c r="Q12" s="23">
        <f t="shared" si="4"/>
        <v>10</v>
      </c>
      <c r="R12" s="23">
        <f t="shared" si="5"/>
      </c>
    </row>
    <row r="13" spans="1:18" ht="15">
      <c r="A13" s="1">
        <v>11</v>
      </c>
      <c r="B13" s="17" t="str">
        <f>IF('[1]Osallistujat'!Y7=0,"",'[1]Osallistujat'!Y7)</f>
        <v>Ronny Mäkinen</v>
      </c>
      <c r="C13" s="18" t="str">
        <f>IF('[1]Osallistujat'!Z7=0,"",'[1]Osallistujat'!Z7)</f>
        <v>FC Loviisa</v>
      </c>
      <c r="D13" s="19">
        <v>29.8</v>
      </c>
      <c r="E13" s="20">
        <v>3</v>
      </c>
      <c r="F13" s="25">
        <f t="shared" si="0"/>
        <v>26.8</v>
      </c>
      <c r="G13" s="26">
        <v>6</v>
      </c>
      <c r="H13" s="26">
        <v>38.4</v>
      </c>
      <c r="I13" s="26">
        <v>26.5</v>
      </c>
      <c r="J13" s="19">
        <v>26.1</v>
      </c>
      <c r="K13" s="20">
        <v>16</v>
      </c>
      <c r="L13" s="25">
        <f t="shared" si="1"/>
        <v>10.100000000000001</v>
      </c>
      <c r="M13" s="27">
        <v>36</v>
      </c>
      <c r="N13" s="28">
        <v>23</v>
      </c>
      <c r="O13" s="21">
        <f t="shared" si="2"/>
        <v>11.8</v>
      </c>
      <c r="P13" s="22">
        <f t="shared" si="3"/>
        <v>84.00000000000001</v>
      </c>
      <c r="Q13" s="23">
        <f t="shared" si="4"/>
        <v>11</v>
      </c>
      <c r="R13" s="23">
        <f t="shared" si="5"/>
      </c>
    </row>
    <row r="14" spans="1:18" ht="15">
      <c r="A14" s="1">
        <v>12</v>
      </c>
      <c r="B14" s="17" t="str">
        <f>IF('[1]Osallistujat'!Y4=0,"",'[1]Osallistujat'!Y4)</f>
        <v>Janne Muhli</v>
      </c>
      <c r="C14" s="18" t="str">
        <f>IF('[1]Osallistujat'!Z4=0,"",'[1]Osallistujat'!Z4)</f>
        <v>PEPO</v>
      </c>
      <c r="D14" s="19">
        <v>30.3</v>
      </c>
      <c r="E14" s="20">
        <v>12</v>
      </c>
      <c r="F14" s="21">
        <f t="shared" si="0"/>
        <v>18.3</v>
      </c>
      <c r="G14" s="22">
        <v>4</v>
      </c>
      <c r="H14" s="22">
        <v>44.1</v>
      </c>
      <c r="I14" s="22">
        <v>26.3</v>
      </c>
      <c r="J14" s="19">
        <v>27.1</v>
      </c>
      <c r="K14" s="20">
        <v>13</v>
      </c>
      <c r="L14" s="21">
        <f t="shared" si="1"/>
        <v>14.100000000000001</v>
      </c>
      <c r="M14" s="19">
        <v>39</v>
      </c>
      <c r="N14" s="20">
        <v>31</v>
      </c>
      <c r="O14" s="21">
        <f t="shared" si="2"/>
        <v>14</v>
      </c>
      <c r="P14" s="22">
        <f t="shared" si="3"/>
        <v>84.8</v>
      </c>
      <c r="Q14" s="23">
        <f t="shared" si="4"/>
        <v>12</v>
      </c>
      <c r="R14" s="23">
        <f t="shared" si="5"/>
      </c>
    </row>
    <row r="15" spans="1:18" ht="15">
      <c r="A15" s="1">
        <v>13</v>
      </c>
      <c r="B15" s="17" t="str">
        <f>IF('[1]Osallistujat'!Y10=0,"",'[1]Osallistujat'!Y10)</f>
        <v>Jukka Mäkinen</v>
      </c>
      <c r="C15" s="18" t="str">
        <f>IF('[1]Osallistujat'!Z10=0,"",'[1]Osallistujat'!Z10)</f>
        <v>MiKi</v>
      </c>
      <c r="D15" s="19">
        <v>30.3</v>
      </c>
      <c r="E15" s="20">
        <v>6</v>
      </c>
      <c r="F15" s="21">
        <f t="shared" si="0"/>
        <v>24.3</v>
      </c>
      <c r="G15" s="22">
        <v>5</v>
      </c>
      <c r="H15" s="22">
        <v>37.4</v>
      </c>
      <c r="I15" s="22">
        <v>24.8</v>
      </c>
      <c r="J15" s="19">
        <v>26.1</v>
      </c>
      <c r="K15" s="20">
        <v>6</v>
      </c>
      <c r="L15" s="21">
        <f t="shared" si="1"/>
        <v>20.1</v>
      </c>
      <c r="M15" s="19">
        <v>26</v>
      </c>
      <c r="N15" s="20">
        <v>35</v>
      </c>
      <c r="O15" s="21">
        <f t="shared" si="2"/>
        <v>12.2</v>
      </c>
      <c r="P15" s="22">
        <f t="shared" si="3"/>
        <v>89.4</v>
      </c>
      <c r="Q15" s="23">
        <f t="shared" si="4"/>
        <v>13</v>
      </c>
      <c r="R15" s="23">
        <f t="shared" si="5"/>
      </c>
    </row>
    <row r="16" spans="1:18" ht="15">
      <c r="A16" s="1">
        <v>14</v>
      </c>
      <c r="B16" s="17" t="str">
        <f>IF('[1]Osallistujat'!Y5=0,"",'[1]Osallistujat'!Y5)</f>
        <v>Ville Muhli</v>
      </c>
      <c r="C16" s="18" t="str">
        <f>IF('[1]Osallistujat'!Z5=0,"",'[1]Osallistujat'!Z5)</f>
        <v>PEPO</v>
      </c>
      <c r="D16" s="19">
        <v>30.4</v>
      </c>
      <c r="E16" s="20">
        <v>9</v>
      </c>
      <c r="F16" s="21">
        <f t="shared" si="0"/>
        <v>21.4</v>
      </c>
      <c r="G16" s="22">
        <v>3</v>
      </c>
      <c r="H16" s="22">
        <v>38</v>
      </c>
      <c r="I16" s="22">
        <v>27</v>
      </c>
      <c r="J16" s="19">
        <v>25.5</v>
      </c>
      <c r="K16" s="20">
        <v>15</v>
      </c>
      <c r="L16" s="21">
        <f t="shared" si="1"/>
        <v>10.5</v>
      </c>
      <c r="M16" s="19">
        <v>0</v>
      </c>
      <c r="N16" s="20">
        <v>20</v>
      </c>
      <c r="O16" s="21">
        <f t="shared" si="2"/>
        <v>4</v>
      </c>
      <c r="P16" s="22">
        <f t="shared" si="3"/>
        <v>89.9</v>
      </c>
      <c r="Q16" s="23">
        <f t="shared" si="4"/>
        <v>14</v>
      </c>
      <c r="R16" s="23">
        <f t="shared" si="5"/>
      </c>
    </row>
    <row r="17" spans="1:18" ht="15">
      <c r="A17" s="1">
        <v>15</v>
      </c>
      <c r="B17" s="17" t="str">
        <f>IF('[1]Osallistujat'!Y8=0,"",'[1]Osallistujat'!Y8)</f>
        <v>Lauri Nurmi</v>
      </c>
      <c r="C17" s="18" t="str">
        <f>IF('[1]Osallistujat'!Z8=0,"",'[1]Osallistujat'!Z8)</f>
        <v>FC Loviisa</v>
      </c>
      <c r="D17" s="19">
        <v>30.2</v>
      </c>
      <c r="E17" s="20">
        <v>9</v>
      </c>
      <c r="F17" s="21">
        <f t="shared" si="0"/>
        <v>21.2</v>
      </c>
      <c r="G17" s="22">
        <v>4</v>
      </c>
      <c r="H17" s="22">
        <v>41.9</v>
      </c>
      <c r="I17" s="22">
        <v>29.3</v>
      </c>
      <c r="J17" s="19">
        <v>29.2</v>
      </c>
      <c r="K17" s="20">
        <v>15</v>
      </c>
      <c r="L17" s="21">
        <f t="shared" si="1"/>
        <v>14.2</v>
      </c>
      <c r="M17" s="19">
        <v>29</v>
      </c>
      <c r="N17" s="20">
        <v>15</v>
      </c>
      <c r="O17" s="21">
        <f t="shared" si="2"/>
        <v>8.8</v>
      </c>
      <c r="P17" s="22">
        <f t="shared" si="3"/>
        <v>93.8</v>
      </c>
      <c r="Q17" s="23">
        <f t="shared" si="4"/>
        <v>15</v>
      </c>
      <c r="R17" s="23">
        <f t="shared" si="5"/>
      </c>
    </row>
    <row r="18" spans="1:18" ht="15">
      <c r="A18" s="1">
        <v>16</v>
      </c>
      <c r="B18" s="17">
        <f>IF('[1]Osallistujat'!Y9=0,"",'[1]Osallistujat'!Y9)</f>
      </c>
      <c r="C18" s="18">
        <f>IF('[1]Osallistujat'!Z9=0,"",'[1]Osallistujat'!Z9)</f>
      </c>
      <c r="D18" s="19"/>
      <c r="E18" s="20"/>
      <c r="F18" s="21">
        <f t="shared" si="0"/>
        <v>0</v>
      </c>
      <c r="G18" s="22"/>
      <c r="H18" s="22"/>
      <c r="I18" s="22"/>
      <c r="J18" s="19"/>
      <c r="K18" s="20"/>
      <c r="L18" s="21">
        <f t="shared" si="1"/>
        <v>0</v>
      </c>
      <c r="M18" s="19"/>
      <c r="N18" s="20"/>
      <c r="O18" s="21">
        <f t="shared" si="2"/>
        <v>0</v>
      </c>
      <c r="P18" s="22">
        <f t="shared" si="3"/>
        <v>1050</v>
      </c>
      <c r="Q18" s="23">
        <f t="shared" si="4"/>
        <v>16</v>
      </c>
      <c r="R18" s="23">
        <f t="shared" si="5"/>
      </c>
    </row>
    <row r="19" spans="1:18" ht="15">
      <c r="A19" s="1">
        <v>17</v>
      </c>
      <c r="B19" s="17">
        <f>IF('[1]Osallistujat'!Y12=0,"",'[1]Osallistujat'!Y12)</f>
      </c>
      <c r="C19" s="18">
        <f>IF('[1]Osallistujat'!Z12=0,"",'[1]Osallistujat'!Z12)</f>
      </c>
      <c r="D19" s="19"/>
      <c r="E19" s="20"/>
      <c r="F19" s="21">
        <f t="shared" si="0"/>
        <v>0</v>
      </c>
      <c r="G19" s="22"/>
      <c r="H19" s="22"/>
      <c r="I19" s="22"/>
      <c r="J19" s="19"/>
      <c r="K19" s="20"/>
      <c r="L19" s="21">
        <f t="shared" si="1"/>
        <v>0</v>
      </c>
      <c r="M19" s="19"/>
      <c r="N19" s="20"/>
      <c r="O19" s="21">
        <f t="shared" si="2"/>
        <v>0</v>
      </c>
      <c r="P19" s="22">
        <f t="shared" si="3"/>
        <v>1050</v>
      </c>
      <c r="Q19" s="23">
        <f t="shared" si="4"/>
        <v>16</v>
      </c>
      <c r="R19" s="23">
        <f t="shared" si="5"/>
      </c>
    </row>
    <row r="20" spans="1:18" ht="15">
      <c r="A20" s="1">
        <v>18</v>
      </c>
      <c r="B20" s="17">
        <f>IF('[1]Osallistujat'!Y18=0,"",'[1]Osallistujat'!Y18)</f>
      </c>
      <c r="C20" s="18">
        <f>IF('[1]Osallistujat'!Z18=0,"",'[1]Osallistujat'!Z18)</f>
      </c>
      <c r="D20" s="19"/>
      <c r="E20" s="20"/>
      <c r="F20" s="21">
        <f t="shared" si="0"/>
        <v>0</v>
      </c>
      <c r="G20" s="22"/>
      <c r="H20" s="22"/>
      <c r="I20" s="22"/>
      <c r="J20" s="19"/>
      <c r="K20" s="20"/>
      <c r="L20" s="21">
        <f t="shared" si="1"/>
        <v>0</v>
      </c>
      <c r="M20" s="19"/>
      <c r="N20" s="20"/>
      <c r="O20" s="21">
        <f t="shared" si="2"/>
        <v>0</v>
      </c>
      <c r="P20" s="22">
        <f t="shared" si="3"/>
        <v>1050</v>
      </c>
      <c r="Q20" s="23">
        <f t="shared" si="4"/>
        <v>16</v>
      </c>
      <c r="R20" s="23">
        <f t="shared" si="5"/>
      </c>
    </row>
    <row r="21" spans="1:18" ht="15">
      <c r="A21" s="1">
        <v>19</v>
      </c>
      <c r="B21" s="17">
        <f>IF('[1]Osallistujat'!Y19=0,"",'[1]Osallistujat'!Y19)</f>
      </c>
      <c r="C21" s="18">
        <f>IF('[1]Osallistujat'!Z19=0,"",'[1]Osallistujat'!Z19)</f>
      </c>
      <c r="D21" s="19"/>
      <c r="E21" s="20"/>
      <c r="F21" s="21">
        <f t="shared" si="0"/>
        <v>0</v>
      </c>
      <c r="G21" s="22"/>
      <c r="H21" s="22"/>
      <c r="I21" s="22"/>
      <c r="J21" s="19"/>
      <c r="K21" s="20"/>
      <c r="L21" s="21">
        <f t="shared" si="1"/>
        <v>0</v>
      </c>
      <c r="M21" s="19"/>
      <c r="N21" s="20"/>
      <c r="O21" s="21">
        <f t="shared" si="2"/>
        <v>0</v>
      </c>
      <c r="P21" s="22">
        <f t="shared" si="3"/>
        <v>1050</v>
      </c>
      <c r="Q21" s="23">
        <f t="shared" si="4"/>
        <v>16</v>
      </c>
      <c r="R21" s="23">
        <f t="shared" si="5"/>
      </c>
    </row>
    <row r="22" spans="1:18" ht="15">
      <c r="A22" s="1">
        <v>20</v>
      </c>
      <c r="B22" s="17">
        <f>IF('[1]Osallistujat'!Y20=0,"",'[1]Osallistujat'!Y20)</f>
      </c>
      <c r="C22" s="18">
        <f>IF('[1]Osallistujat'!Z20=0,"",'[1]Osallistujat'!Z20)</f>
      </c>
      <c r="D22" s="19"/>
      <c r="E22" s="20"/>
      <c r="F22" s="21">
        <f t="shared" si="0"/>
        <v>0</v>
      </c>
      <c r="G22" s="22"/>
      <c r="H22" s="22"/>
      <c r="I22" s="22"/>
      <c r="J22" s="19"/>
      <c r="K22" s="20"/>
      <c r="L22" s="21">
        <f t="shared" si="1"/>
        <v>0</v>
      </c>
      <c r="M22" s="19"/>
      <c r="N22" s="20"/>
      <c r="O22" s="21">
        <f t="shared" si="2"/>
        <v>0</v>
      </c>
      <c r="P22" s="22">
        <f t="shared" si="3"/>
        <v>1050</v>
      </c>
      <c r="Q22" s="23">
        <f t="shared" si="4"/>
        <v>16</v>
      </c>
      <c r="R22" s="23">
        <f t="shared" si="5"/>
      </c>
    </row>
    <row r="23" spans="1:18" ht="15">
      <c r="A23" s="1">
        <v>21</v>
      </c>
      <c r="B23" s="17">
        <f>IF('[1]Osallistujat'!Y21=0,"",'[1]Osallistujat'!Y21)</f>
      </c>
      <c r="C23" s="18">
        <f>IF('[1]Osallistujat'!Z21=0,"",'[1]Osallistujat'!Z21)</f>
      </c>
      <c r="D23" s="19"/>
      <c r="E23" s="20"/>
      <c r="F23" s="21">
        <f t="shared" si="0"/>
        <v>0</v>
      </c>
      <c r="G23" s="22"/>
      <c r="H23" s="22"/>
      <c r="I23" s="22"/>
      <c r="J23" s="19"/>
      <c r="K23" s="20"/>
      <c r="L23" s="21">
        <f t="shared" si="1"/>
        <v>0</v>
      </c>
      <c r="M23" s="19"/>
      <c r="N23" s="20"/>
      <c r="O23" s="21">
        <f t="shared" si="2"/>
        <v>0</v>
      </c>
      <c r="P23" s="22">
        <f t="shared" si="3"/>
        <v>1050</v>
      </c>
      <c r="Q23" s="23">
        <f t="shared" si="4"/>
        <v>16</v>
      </c>
      <c r="R23" s="23">
        <f t="shared" si="5"/>
      </c>
    </row>
    <row r="24" spans="1:18" ht="15">
      <c r="A24" s="1">
        <v>22</v>
      </c>
      <c r="B24" s="17">
        <f>IF('[1]Osallistujat'!Y22=0,"",'[1]Osallistujat'!Y22)</f>
      </c>
      <c r="C24" s="18">
        <f>IF('[1]Osallistujat'!Z22=0,"",'[1]Osallistujat'!Z22)</f>
      </c>
      <c r="D24" s="19"/>
      <c r="E24" s="20"/>
      <c r="F24" s="21">
        <f t="shared" si="0"/>
        <v>0</v>
      </c>
      <c r="G24" s="22"/>
      <c r="H24" s="22"/>
      <c r="I24" s="22"/>
      <c r="J24" s="19"/>
      <c r="K24" s="20"/>
      <c r="L24" s="21">
        <f t="shared" si="1"/>
        <v>0</v>
      </c>
      <c r="M24" s="19"/>
      <c r="N24" s="20"/>
      <c r="O24" s="21">
        <f t="shared" si="2"/>
        <v>0</v>
      </c>
      <c r="P24" s="22">
        <f t="shared" si="3"/>
        <v>1050</v>
      </c>
      <c r="Q24" s="23">
        <f t="shared" si="4"/>
        <v>16</v>
      </c>
      <c r="R24" s="23">
        <f t="shared" si="5"/>
      </c>
    </row>
    <row r="25" spans="1:18" ht="15">
      <c r="A25" s="1">
        <v>23</v>
      </c>
      <c r="B25" s="17">
        <f>IF('[1]Osallistujat'!Y23=0,"",'[1]Osallistujat'!Y23)</f>
      </c>
      <c r="C25" s="18">
        <f>IF('[1]Osallistujat'!Z23=0,"",'[1]Osallistujat'!Z23)</f>
      </c>
      <c r="D25" s="19"/>
      <c r="E25" s="20"/>
      <c r="F25" s="21">
        <f t="shared" si="0"/>
        <v>0</v>
      </c>
      <c r="G25" s="22"/>
      <c r="H25" s="22"/>
      <c r="I25" s="22"/>
      <c r="J25" s="19"/>
      <c r="K25" s="20"/>
      <c r="L25" s="21">
        <f t="shared" si="1"/>
        <v>0</v>
      </c>
      <c r="M25" s="19"/>
      <c r="N25" s="20"/>
      <c r="O25" s="21">
        <f t="shared" si="2"/>
        <v>0</v>
      </c>
      <c r="P25" s="22">
        <f t="shared" si="3"/>
        <v>1050</v>
      </c>
      <c r="Q25" s="23">
        <f t="shared" si="4"/>
        <v>16</v>
      </c>
      <c r="R25" s="23">
        <f t="shared" si="5"/>
      </c>
    </row>
    <row r="26" spans="1:18" ht="15">
      <c r="A26" s="1">
        <v>24</v>
      </c>
      <c r="B26" s="17">
        <f>IF('[1]Osallistujat'!Y24=0,"",'[1]Osallistujat'!Y24)</f>
      </c>
      <c r="C26" s="18">
        <f>IF('[1]Osallistujat'!Z24=0,"",'[1]Osallistujat'!Z24)</f>
      </c>
      <c r="D26" s="19"/>
      <c r="E26" s="20"/>
      <c r="F26" s="21">
        <f t="shared" si="0"/>
        <v>0</v>
      </c>
      <c r="G26" s="22"/>
      <c r="H26" s="22"/>
      <c r="I26" s="22"/>
      <c r="J26" s="19"/>
      <c r="K26" s="20"/>
      <c r="L26" s="21">
        <f t="shared" si="1"/>
        <v>0</v>
      </c>
      <c r="M26" s="19"/>
      <c r="N26" s="20"/>
      <c r="O26" s="21">
        <f t="shared" si="2"/>
        <v>0</v>
      </c>
      <c r="P26" s="22">
        <f t="shared" si="3"/>
        <v>1050</v>
      </c>
      <c r="Q26" s="23">
        <f t="shared" si="4"/>
        <v>16</v>
      </c>
      <c r="R26" s="23">
        <f t="shared" si="5"/>
      </c>
    </row>
    <row r="27" spans="1:18" ht="15">
      <c r="A27" s="1">
        <v>25</v>
      </c>
      <c r="B27" s="17">
        <f>IF('[1]Osallistujat'!Y25=0,"",'[1]Osallistujat'!Y25)</f>
      </c>
      <c r="C27" s="18">
        <f>IF('[1]Osallistujat'!Z25=0,"",'[1]Osallistujat'!Z25)</f>
      </c>
      <c r="D27" s="19"/>
      <c r="E27" s="20"/>
      <c r="F27" s="21">
        <f t="shared" si="0"/>
        <v>0</v>
      </c>
      <c r="G27" s="22"/>
      <c r="H27" s="22"/>
      <c r="I27" s="22"/>
      <c r="J27" s="19"/>
      <c r="K27" s="20"/>
      <c r="L27" s="21">
        <f t="shared" si="1"/>
        <v>0</v>
      </c>
      <c r="M27" s="19"/>
      <c r="N27" s="20"/>
      <c r="O27" s="21">
        <f t="shared" si="2"/>
        <v>0</v>
      </c>
      <c r="P27" s="22">
        <f t="shared" si="3"/>
        <v>1050</v>
      </c>
      <c r="Q27" s="23">
        <f t="shared" si="4"/>
        <v>16</v>
      </c>
      <c r="R27" s="23">
        <f t="shared" si="5"/>
      </c>
    </row>
    <row r="28" spans="1:18" ht="15">
      <c r="A28" s="1">
        <v>26</v>
      </c>
      <c r="B28" s="17">
        <f>IF('[1]Osallistujat'!Y26=0,"",'[1]Osallistujat'!Y26)</f>
      </c>
      <c r="C28" s="18">
        <f>IF('[1]Osallistujat'!Z26=0,"",'[1]Osallistujat'!Z26)</f>
      </c>
      <c r="D28" s="19"/>
      <c r="E28" s="20"/>
      <c r="F28" s="21">
        <f t="shared" si="0"/>
        <v>0</v>
      </c>
      <c r="G28" s="22"/>
      <c r="H28" s="22"/>
      <c r="I28" s="22"/>
      <c r="J28" s="19"/>
      <c r="K28" s="20"/>
      <c r="L28" s="21">
        <f t="shared" si="1"/>
        <v>0</v>
      </c>
      <c r="M28" s="19"/>
      <c r="N28" s="20"/>
      <c r="O28" s="21">
        <f t="shared" si="2"/>
        <v>0</v>
      </c>
      <c r="P28" s="22">
        <f t="shared" si="3"/>
        <v>1050</v>
      </c>
      <c r="Q28" s="23">
        <f t="shared" si="4"/>
        <v>16</v>
      </c>
      <c r="R28" s="23">
        <f t="shared" si="5"/>
      </c>
    </row>
    <row r="29" spans="1:18" ht="15">
      <c r="A29" s="1">
        <v>27</v>
      </c>
      <c r="B29" s="17">
        <f>IF('[1]Osallistujat'!Y27=0,"",'[1]Osallistujat'!Y27)</f>
      </c>
      <c r="C29" s="18">
        <f>IF('[1]Osallistujat'!Z27=0,"",'[1]Osallistujat'!Z27)</f>
      </c>
      <c r="D29" s="19"/>
      <c r="E29" s="20"/>
      <c r="F29" s="21">
        <f t="shared" si="0"/>
        <v>0</v>
      </c>
      <c r="G29" s="22"/>
      <c r="H29" s="22"/>
      <c r="I29" s="22"/>
      <c r="J29" s="19"/>
      <c r="K29" s="20"/>
      <c r="L29" s="21">
        <f t="shared" si="1"/>
        <v>0</v>
      </c>
      <c r="M29" s="19"/>
      <c r="N29" s="20"/>
      <c r="O29" s="21">
        <f t="shared" si="2"/>
        <v>0</v>
      </c>
      <c r="P29" s="22">
        <f t="shared" si="3"/>
        <v>1050</v>
      </c>
      <c r="Q29" s="23">
        <f t="shared" si="4"/>
        <v>16</v>
      </c>
      <c r="R29" s="23">
        <f t="shared" si="5"/>
      </c>
    </row>
    <row r="30" spans="1:18" ht="15">
      <c r="A30" s="1">
        <v>28</v>
      </c>
      <c r="B30" s="17">
        <f>IF('[1]Osallistujat'!Y28=0,"",'[1]Osallistujat'!Y28)</f>
      </c>
      <c r="C30" s="18">
        <f>IF('[1]Osallistujat'!Z28=0,"",'[1]Osallistujat'!Z28)</f>
      </c>
      <c r="D30" s="19"/>
      <c r="E30" s="20"/>
      <c r="F30" s="21">
        <f t="shared" si="0"/>
        <v>0</v>
      </c>
      <c r="G30" s="22"/>
      <c r="H30" s="22"/>
      <c r="I30" s="22"/>
      <c r="J30" s="19"/>
      <c r="K30" s="20"/>
      <c r="L30" s="21">
        <f t="shared" si="1"/>
        <v>0</v>
      </c>
      <c r="M30" s="19"/>
      <c r="N30" s="20"/>
      <c r="O30" s="21">
        <f t="shared" si="2"/>
        <v>0</v>
      </c>
      <c r="P30" s="22">
        <f t="shared" si="3"/>
        <v>1050</v>
      </c>
      <c r="Q30" s="23">
        <f t="shared" si="4"/>
        <v>16</v>
      </c>
      <c r="R30" s="23">
        <f t="shared" si="5"/>
      </c>
    </row>
    <row r="31" spans="1:18" ht="15">
      <c r="A31" s="1">
        <v>29</v>
      </c>
      <c r="B31" s="17">
        <f>IF('[1]Osallistujat'!Y29=0,"",'[1]Osallistujat'!Y29)</f>
      </c>
      <c r="C31" s="18">
        <f>IF('[1]Osallistujat'!Z29=0,"",'[1]Osallistujat'!Z29)</f>
      </c>
      <c r="D31" s="19"/>
      <c r="E31" s="20"/>
      <c r="F31" s="21">
        <f t="shared" si="0"/>
        <v>0</v>
      </c>
      <c r="G31" s="22"/>
      <c r="H31" s="22"/>
      <c r="I31" s="22"/>
      <c r="J31" s="19"/>
      <c r="K31" s="20"/>
      <c r="L31" s="21">
        <f t="shared" si="1"/>
        <v>0</v>
      </c>
      <c r="M31" s="19"/>
      <c r="N31" s="20"/>
      <c r="O31" s="21">
        <f t="shared" si="2"/>
        <v>0</v>
      </c>
      <c r="P31" s="22">
        <f t="shared" si="3"/>
        <v>1050</v>
      </c>
      <c r="Q31" s="23">
        <f t="shared" si="4"/>
        <v>16</v>
      </c>
      <c r="R31" s="23">
        <f t="shared" si="5"/>
      </c>
    </row>
    <row r="32" spans="1:18" ht="15">
      <c r="A32" s="1">
        <v>30</v>
      </c>
      <c r="B32" s="17">
        <f>IF('[1]Osallistujat'!Y30=0,"",'[1]Osallistujat'!Y30)</f>
      </c>
      <c r="C32" s="18">
        <f>IF('[1]Osallistujat'!Z30=0,"",'[1]Osallistujat'!Z30)</f>
      </c>
      <c r="D32" s="19"/>
      <c r="E32" s="20"/>
      <c r="F32" s="21">
        <f t="shared" si="0"/>
        <v>0</v>
      </c>
      <c r="G32" s="22"/>
      <c r="H32" s="22"/>
      <c r="I32" s="22"/>
      <c r="J32" s="19"/>
      <c r="K32" s="20"/>
      <c r="L32" s="21">
        <f t="shared" si="1"/>
        <v>0</v>
      </c>
      <c r="M32" s="19"/>
      <c r="N32" s="20"/>
      <c r="O32" s="21">
        <f t="shared" si="2"/>
        <v>0</v>
      </c>
      <c r="P32" s="22">
        <f t="shared" si="3"/>
        <v>1050</v>
      </c>
      <c r="Q32" s="23">
        <f t="shared" si="4"/>
        <v>16</v>
      </c>
      <c r="R32" s="23">
        <f t="shared" si="5"/>
      </c>
    </row>
    <row r="33" spans="2:3" ht="15">
      <c r="B33" s="29"/>
      <c r="C33" s="29"/>
    </row>
    <row r="34" spans="2:3" ht="15">
      <c r="B34" s="29"/>
      <c r="C34" s="29"/>
    </row>
    <row r="35" spans="2:3" ht="15">
      <c r="B35" s="29"/>
      <c r="C35" s="29"/>
    </row>
    <row r="36" spans="2:3" ht="15">
      <c r="B36" s="29"/>
      <c r="C36" s="29"/>
    </row>
    <row r="37" spans="2:3" ht="15">
      <c r="B37" s="29"/>
      <c r="C37" s="29"/>
    </row>
  </sheetData>
  <printOptions horizontalCentered="1"/>
  <pageMargins left="0.1968503937007874" right="0.2362204724409449" top="0.7874015748031497" bottom="0.11811023622047245" header="0.31496062992125984" footer="0.03937007874015748"/>
  <pageSetup fitToHeight="1" fitToWidth="1" horizontalDpi="300" verticalDpi="300" orientation="landscape" paperSize="9" scale="74" r:id="rId1"/>
  <headerFooter alignWithMargins="0">
    <oddHeader>&amp;L&amp;10SPL Kaakkois-Suomen piiri/ KotkanNappulat
Taitokilpailut 09.10.2005
Kotka&amp;C&amp;A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="75" zoomScaleNormal="75" workbookViewId="0" topLeftCell="A1">
      <pane xSplit="3" ySplit="2" topLeftCell="D3" activePane="bottomRight" state="frozen"/>
      <selection pane="topLeft" activeCell="K30" sqref="K30"/>
      <selection pane="topRight" activeCell="K30" sqref="K30"/>
      <selection pane="bottomLeft" activeCell="K30" sqref="K30"/>
      <selection pane="bottomRight" activeCell="K24" sqref="K24"/>
    </sheetView>
  </sheetViews>
  <sheetFormatPr defaultColWidth="8.88671875" defaultRowHeight="15"/>
  <cols>
    <col min="1" max="1" width="3.4453125" style="1" customWidth="1"/>
    <col min="2" max="2" width="15.5546875" style="0" customWidth="1"/>
    <col min="3" max="4" width="6.88671875" style="0" customWidth="1"/>
    <col min="5" max="5" width="6.6640625" style="0" customWidth="1"/>
    <col min="6" max="6" width="8.10546875" style="0" customWidth="1"/>
    <col min="7" max="7" width="5.77734375" style="0" customWidth="1"/>
    <col min="8" max="8" width="7.77734375" style="0" customWidth="1"/>
    <col min="9" max="9" width="7.5546875" style="0" customWidth="1"/>
    <col min="10" max="10" width="6.88671875" style="0" customWidth="1"/>
    <col min="11" max="11" width="6.6640625" style="0" customWidth="1"/>
    <col min="12" max="12" width="8.10546875" style="0" customWidth="1"/>
    <col min="13" max="13" width="6.10546875" style="0" customWidth="1"/>
    <col min="14" max="14" width="5.6640625" style="0" customWidth="1"/>
    <col min="15" max="15" width="7.6640625" style="0" customWidth="1"/>
    <col min="16" max="16" width="10.21484375" style="0" customWidth="1"/>
  </cols>
  <sheetData>
    <row r="1" spans="2:18" ht="15">
      <c r="B1" s="2"/>
      <c r="C1" s="3"/>
      <c r="D1" s="4" t="s">
        <v>0</v>
      </c>
      <c r="E1" s="5"/>
      <c r="F1" s="6"/>
      <c r="G1" s="7" t="s">
        <v>1</v>
      </c>
      <c r="H1" s="8" t="s">
        <v>2</v>
      </c>
      <c r="I1" s="8" t="s">
        <v>3</v>
      </c>
      <c r="J1" s="4" t="s">
        <v>4</v>
      </c>
      <c r="K1" s="5"/>
      <c r="L1" s="6"/>
      <c r="M1" s="4" t="s">
        <v>5</v>
      </c>
      <c r="N1" s="5"/>
      <c r="O1" s="6"/>
      <c r="P1" s="8" t="s">
        <v>6</v>
      </c>
      <c r="Q1" s="8" t="s">
        <v>7</v>
      </c>
      <c r="R1" s="8" t="s">
        <v>8</v>
      </c>
    </row>
    <row r="2" spans="2:18" ht="15">
      <c r="B2" s="9" t="s">
        <v>9</v>
      </c>
      <c r="C2" s="10" t="s">
        <v>10</v>
      </c>
      <c r="D2" s="11" t="s">
        <v>11</v>
      </c>
      <c r="E2" s="12" t="s">
        <v>12</v>
      </c>
      <c r="F2" s="13" t="s">
        <v>13</v>
      </c>
      <c r="G2" s="14" t="s">
        <v>14</v>
      </c>
      <c r="H2" s="15" t="s">
        <v>15</v>
      </c>
      <c r="I2" s="16"/>
      <c r="J2" s="11" t="s">
        <v>11</v>
      </c>
      <c r="K2" s="12" t="s">
        <v>12</v>
      </c>
      <c r="L2" s="13" t="s">
        <v>13</v>
      </c>
      <c r="M2" s="11" t="s">
        <v>16</v>
      </c>
      <c r="N2" s="12" t="s">
        <v>17</v>
      </c>
      <c r="O2" s="13" t="s">
        <v>18</v>
      </c>
      <c r="P2" s="16"/>
      <c r="Q2" s="16"/>
      <c r="R2" s="16"/>
    </row>
    <row r="3" spans="1:20" ht="15">
      <c r="A3" s="1">
        <v>1</v>
      </c>
      <c r="B3" s="17" t="str">
        <f>IF('[1]Osallistujat'!U16=0,"",'[1]Osallistujat'!U16)</f>
        <v>Toni Raanti</v>
      </c>
      <c r="C3" s="18" t="str">
        <f>IF('[1]Osallistujat'!V16=0,"",'[1]Osallistujat'!V16)</f>
        <v>PeKa</v>
      </c>
      <c r="D3" s="19">
        <v>25.5</v>
      </c>
      <c r="E3" s="20">
        <v>21</v>
      </c>
      <c r="F3" s="21">
        <f aca="true" t="shared" si="0" ref="F3:F35">D3-E3</f>
        <v>4.5</v>
      </c>
      <c r="G3" s="22">
        <v>1</v>
      </c>
      <c r="H3" s="22">
        <v>34.2</v>
      </c>
      <c r="I3" s="22">
        <v>24.6</v>
      </c>
      <c r="J3" s="19">
        <v>24.8</v>
      </c>
      <c r="K3" s="20">
        <v>17</v>
      </c>
      <c r="L3" s="21">
        <f aca="true" t="shared" si="1" ref="L3:L35">J3-K3</f>
        <v>7.800000000000001</v>
      </c>
      <c r="M3" s="19">
        <v>29</v>
      </c>
      <c r="N3" s="20">
        <v>43</v>
      </c>
      <c r="O3" s="21">
        <f aca="true" t="shared" si="2" ref="O3:O35">IF((M3+N3)/5&lt;20,(M3+N3)/5,20)</f>
        <v>14.4</v>
      </c>
      <c r="P3" s="22">
        <f aca="true" t="shared" si="3" ref="P3:P35">IF(F3=0,200,F3)+IF(L3=0,200,L3)+IF(H3=0,50,H3)+IF(I3=0,200,I3)-IF(G3=0,-200,G3)-IF(O3=0,-200,O3)</f>
        <v>55.699999999999996</v>
      </c>
      <c r="Q3" s="23">
        <f aca="true" t="shared" si="4" ref="Q3:Q35">RANK(P3,$P$3:$P$35,1)</f>
        <v>1</v>
      </c>
      <c r="R3" s="23" t="str">
        <f aca="true" t="shared" si="5" ref="R3:R35">IF(P3&lt;=S$3,"Kulta",IF(P3&lt;=S$4,"Hopea",IF(P3&lt;=S$5,"Pronssi","")))</f>
        <v>Kulta</v>
      </c>
      <c r="S3" s="24">
        <v>60</v>
      </c>
      <c r="T3" t="s">
        <v>19</v>
      </c>
    </row>
    <row r="4" spans="1:20" ht="15">
      <c r="A4" s="1">
        <v>2</v>
      </c>
      <c r="B4" s="17" t="str">
        <f>IF('[1]Osallistujat'!U14=0,"",'[1]Osallistujat'!U14)</f>
        <v>Miko Tuure</v>
      </c>
      <c r="C4" s="18" t="str">
        <f>IF('[1]Osallistujat'!V14=0,"",'[1]Osallistujat'!V14)</f>
        <v>PeKa</v>
      </c>
      <c r="D4" s="19">
        <v>29.1</v>
      </c>
      <c r="E4" s="20">
        <v>15</v>
      </c>
      <c r="F4" s="21">
        <f t="shared" si="0"/>
        <v>14.100000000000001</v>
      </c>
      <c r="G4" s="22">
        <v>10</v>
      </c>
      <c r="H4" s="22">
        <v>35.5</v>
      </c>
      <c r="I4" s="22">
        <v>24.5</v>
      </c>
      <c r="J4" s="19">
        <v>25.8</v>
      </c>
      <c r="K4" s="20">
        <v>17</v>
      </c>
      <c r="L4" s="21">
        <f t="shared" si="1"/>
        <v>8.8</v>
      </c>
      <c r="M4" s="19">
        <v>39</v>
      </c>
      <c r="N4" s="20">
        <v>34</v>
      </c>
      <c r="O4" s="21">
        <f t="shared" si="2"/>
        <v>14.6</v>
      </c>
      <c r="P4" s="22">
        <f t="shared" si="3"/>
        <v>58.300000000000004</v>
      </c>
      <c r="Q4" s="23">
        <f t="shared" si="4"/>
        <v>2</v>
      </c>
      <c r="R4" s="23" t="str">
        <f t="shared" si="5"/>
        <v>Kulta</v>
      </c>
      <c r="S4" s="24">
        <v>70</v>
      </c>
      <c r="T4" t="s">
        <v>20</v>
      </c>
    </row>
    <row r="5" spans="1:20" ht="15">
      <c r="A5" s="1">
        <v>3</v>
      </c>
      <c r="B5" s="17" t="str">
        <f>IF('[1]Osallistujat'!U10=0,"",'[1]Osallistujat'!U10)</f>
        <v>Samuli Salo</v>
      </c>
      <c r="C5" s="18" t="str">
        <f>IF('[1]Osallistujat'!V10=0,"",'[1]Osallistujat'!V10)</f>
        <v>PEPO</v>
      </c>
      <c r="D5" s="19">
        <v>30.9</v>
      </c>
      <c r="E5" s="20">
        <v>15</v>
      </c>
      <c r="F5" s="21">
        <f t="shared" si="0"/>
        <v>15.899999999999999</v>
      </c>
      <c r="G5" s="22">
        <v>8</v>
      </c>
      <c r="H5" s="22">
        <v>30.9</v>
      </c>
      <c r="I5" s="22">
        <v>24.9</v>
      </c>
      <c r="J5" s="19">
        <v>27</v>
      </c>
      <c r="K5" s="20">
        <v>13</v>
      </c>
      <c r="L5" s="21">
        <f t="shared" si="1"/>
        <v>14</v>
      </c>
      <c r="M5" s="19">
        <v>42</v>
      </c>
      <c r="N5" s="20">
        <v>38</v>
      </c>
      <c r="O5" s="21">
        <f t="shared" si="2"/>
        <v>16</v>
      </c>
      <c r="P5" s="22">
        <f t="shared" si="3"/>
        <v>61.69999999999999</v>
      </c>
      <c r="Q5" s="23">
        <f t="shared" si="4"/>
        <v>3</v>
      </c>
      <c r="R5" s="23" t="str">
        <f t="shared" si="5"/>
        <v>Hopea</v>
      </c>
      <c r="S5" s="24">
        <v>80</v>
      </c>
      <c r="T5" t="s">
        <v>21</v>
      </c>
    </row>
    <row r="6" spans="1:18" ht="15">
      <c r="A6" s="1">
        <v>4</v>
      </c>
      <c r="B6" s="17" t="str">
        <f>IF('[1]Osallistujat'!U2=0,"",'[1]Osallistujat'!U2)</f>
        <v>Henrik Karvinen</v>
      </c>
      <c r="C6" s="18" t="str">
        <f>IF('[1]Osallistujat'!V2=0,"",'[1]Osallistujat'!V2)</f>
        <v>LAUTP</v>
      </c>
      <c r="D6" s="19">
        <v>29.8</v>
      </c>
      <c r="E6" s="20">
        <v>18</v>
      </c>
      <c r="F6" s="21">
        <f t="shared" si="0"/>
        <v>11.8</v>
      </c>
      <c r="G6" s="22">
        <v>8</v>
      </c>
      <c r="H6" s="22">
        <v>35.5</v>
      </c>
      <c r="I6" s="22">
        <v>24.3</v>
      </c>
      <c r="J6" s="19">
        <v>26</v>
      </c>
      <c r="K6" s="20">
        <v>14</v>
      </c>
      <c r="L6" s="21">
        <f t="shared" si="1"/>
        <v>12</v>
      </c>
      <c r="M6" s="19">
        <v>40</v>
      </c>
      <c r="N6" s="20">
        <v>27</v>
      </c>
      <c r="O6" s="21">
        <f t="shared" si="2"/>
        <v>13.4</v>
      </c>
      <c r="P6" s="22">
        <f t="shared" si="3"/>
        <v>62.199999999999996</v>
      </c>
      <c r="Q6" s="23">
        <f t="shared" si="4"/>
        <v>4</v>
      </c>
      <c r="R6" s="23" t="str">
        <f t="shared" si="5"/>
        <v>Hopea</v>
      </c>
    </row>
    <row r="7" spans="1:18" ht="15">
      <c r="A7" s="1">
        <v>5</v>
      </c>
      <c r="B7" s="30" t="str">
        <f>IF('[1]Osallistujat'!U5=0,"",'[1]Osallistujat'!U5)</f>
        <v>Lasse Hietamies</v>
      </c>
      <c r="C7" s="31" t="str">
        <f>IF('[1]Osallistujat'!V5=0,"",'[1]Osallistujat'!V5)</f>
        <v>Rakuunat</v>
      </c>
      <c r="D7" s="19">
        <v>30.7</v>
      </c>
      <c r="E7" s="20">
        <v>9</v>
      </c>
      <c r="F7" s="21">
        <f t="shared" si="0"/>
        <v>21.7</v>
      </c>
      <c r="G7" s="22">
        <v>10</v>
      </c>
      <c r="H7" s="22">
        <v>38.1</v>
      </c>
      <c r="I7" s="22">
        <v>24.8</v>
      </c>
      <c r="J7" s="19">
        <v>26.1</v>
      </c>
      <c r="K7" s="20">
        <v>18</v>
      </c>
      <c r="L7" s="21">
        <f t="shared" si="1"/>
        <v>8.100000000000001</v>
      </c>
      <c r="M7" s="19">
        <v>24</v>
      </c>
      <c r="N7" s="20">
        <v>36</v>
      </c>
      <c r="O7" s="21">
        <f t="shared" si="2"/>
        <v>12</v>
      </c>
      <c r="P7" s="22">
        <f t="shared" si="3"/>
        <v>70.7</v>
      </c>
      <c r="Q7" s="23">
        <f t="shared" si="4"/>
        <v>5</v>
      </c>
      <c r="R7" s="23" t="str">
        <f t="shared" si="5"/>
        <v>Pronssi</v>
      </c>
    </row>
    <row r="8" spans="1:18" ht="15">
      <c r="A8" s="1">
        <v>6</v>
      </c>
      <c r="B8" s="17" t="str">
        <f>IF('[1]Osallistujat'!U8=0,"",'[1]Osallistujat'!U8)</f>
        <v>Riku Valkeapää</v>
      </c>
      <c r="C8" s="18" t="str">
        <f>IF('[1]Osallistujat'!V8=0,"",'[1]Osallistujat'!V8)</f>
        <v>PEPO</v>
      </c>
      <c r="D8" s="19">
        <v>30.6</v>
      </c>
      <c r="E8" s="20">
        <v>12</v>
      </c>
      <c r="F8" s="21">
        <f t="shared" si="0"/>
        <v>18.6</v>
      </c>
      <c r="G8" s="22">
        <v>8</v>
      </c>
      <c r="H8" s="22">
        <v>36.1</v>
      </c>
      <c r="I8" s="22">
        <v>25.6</v>
      </c>
      <c r="J8" s="19">
        <v>25.1</v>
      </c>
      <c r="K8" s="20">
        <v>11</v>
      </c>
      <c r="L8" s="21">
        <f t="shared" si="1"/>
        <v>14.100000000000001</v>
      </c>
      <c r="M8" s="19">
        <v>35</v>
      </c>
      <c r="N8" s="20">
        <v>29</v>
      </c>
      <c r="O8" s="21">
        <f t="shared" si="2"/>
        <v>12.8</v>
      </c>
      <c r="P8" s="22">
        <f t="shared" si="3"/>
        <v>73.60000000000001</v>
      </c>
      <c r="Q8" s="23">
        <f t="shared" si="4"/>
        <v>6</v>
      </c>
      <c r="R8" s="23" t="str">
        <f t="shared" si="5"/>
        <v>Pronssi</v>
      </c>
    </row>
    <row r="9" spans="1:18" ht="15">
      <c r="A9" s="1">
        <v>7</v>
      </c>
      <c r="B9" s="17" t="str">
        <f>IF('[1]Osallistujat'!U12=0,"",'[1]Osallistujat'!U12)</f>
        <v>Joonas Kimari</v>
      </c>
      <c r="C9" s="18" t="str">
        <f>IF('[1]Osallistujat'!V12=0,"",'[1]Osallistujat'!V12)</f>
        <v>MP</v>
      </c>
      <c r="D9" s="19">
        <v>27</v>
      </c>
      <c r="E9" s="20">
        <v>12</v>
      </c>
      <c r="F9" s="21">
        <f t="shared" si="0"/>
        <v>15</v>
      </c>
      <c r="G9" s="22">
        <v>2</v>
      </c>
      <c r="H9" s="22">
        <v>37.7</v>
      </c>
      <c r="I9" s="22">
        <v>24.4</v>
      </c>
      <c r="J9" s="19">
        <v>28</v>
      </c>
      <c r="K9" s="20">
        <v>20</v>
      </c>
      <c r="L9" s="21">
        <f t="shared" si="1"/>
        <v>8</v>
      </c>
      <c r="M9" s="19">
        <v>0</v>
      </c>
      <c r="N9" s="20">
        <v>22</v>
      </c>
      <c r="O9" s="21">
        <f t="shared" si="2"/>
        <v>4.4</v>
      </c>
      <c r="P9" s="22">
        <f t="shared" si="3"/>
        <v>78.69999999999999</v>
      </c>
      <c r="Q9" s="23">
        <f t="shared" si="4"/>
        <v>7</v>
      </c>
      <c r="R9" s="23" t="str">
        <f t="shared" si="5"/>
        <v>Pronssi</v>
      </c>
    </row>
    <row r="10" spans="1:18" ht="15">
      <c r="A10" s="1">
        <v>8</v>
      </c>
      <c r="B10" s="17" t="str">
        <f>IF('[1]Osallistujat'!U18=0,"",'[1]Osallistujat'!U18)</f>
        <v>Joonas Tiihonen</v>
      </c>
      <c r="C10" s="18" t="str">
        <f>IF('[1]Osallistujat'!V18=0,"",'[1]Osallistujat'!V18)</f>
        <v>MyPa</v>
      </c>
      <c r="D10" s="19">
        <v>30.4</v>
      </c>
      <c r="E10" s="20">
        <v>12</v>
      </c>
      <c r="F10" s="21">
        <f t="shared" si="0"/>
        <v>18.4</v>
      </c>
      <c r="G10" s="22">
        <v>5</v>
      </c>
      <c r="H10" s="22">
        <v>37.5</v>
      </c>
      <c r="I10" s="22">
        <v>24.7</v>
      </c>
      <c r="J10" s="19">
        <v>28.5</v>
      </c>
      <c r="K10" s="20">
        <v>16</v>
      </c>
      <c r="L10" s="21">
        <f t="shared" si="1"/>
        <v>12.5</v>
      </c>
      <c r="M10" s="19">
        <v>26</v>
      </c>
      <c r="N10" s="20">
        <v>21</v>
      </c>
      <c r="O10" s="21">
        <f t="shared" si="2"/>
        <v>9.4</v>
      </c>
      <c r="P10" s="22">
        <f t="shared" si="3"/>
        <v>78.7</v>
      </c>
      <c r="Q10" s="23">
        <f t="shared" si="4"/>
        <v>8</v>
      </c>
      <c r="R10" s="23" t="str">
        <f t="shared" si="5"/>
        <v>Pronssi</v>
      </c>
    </row>
    <row r="11" spans="1:18" ht="15">
      <c r="A11" s="1">
        <v>9</v>
      </c>
      <c r="B11" s="17" t="str">
        <f>IF('[1]Osallistujat'!U17=0,"",'[1]Osallistujat'!U17)</f>
        <v>Otto Kejonen</v>
      </c>
      <c r="C11" s="18" t="str">
        <f>IF('[1]Osallistujat'!V17=0,"",'[1]Osallistujat'!V17)</f>
        <v>MyPa</v>
      </c>
      <c r="D11" s="19">
        <v>31</v>
      </c>
      <c r="E11" s="20">
        <v>9</v>
      </c>
      <c r="F11" s="21">
        <f t="shared" si="0"/>
        <v>22</v>
      </c>
      <c r="G11" s="22">
        <v>8</v>
      </c>
      <c r="H11" s="22">
        <v>38.9</v>
      </c>
      <c r="I11" s="22">
        <v>24.8</v>
      </c>
      <c r="J11" s="19">
        <v>26.1</v>
      </c>
      <c r="K11" s="20">
        <v>15</v>
      </c>
      <c r="L11" s="21">
        <f t="shared" si="1"/>
        <v>11.100000000000001</v>
      </c>
      <c r="M11" s="19">
        <v>33</v>
      </c>
      <c r="N11" s="20">
        <v>14</v>
      </c>
      <c r="O11" s="21">
        <f t="shared" si="2"/>
        <v>9.4</v>
      </c>
      <c r="P11" s="22">
        <f t="shared" si="3"/>
        <v>79.39999999999999</v>
      </c>
      <c r="Q11" s="23">
        <f t="shared" si="4"/>
        <v>9</v>
      </c>
      <c r="R11" s="23" t="str">
        <f t="shared" si="5"/>
        <v>Pronssi</v>
      </c>
    </row>
    <row r="12" spans="1:18" ht="15">
      <c r="A12" s="1">
        <v>10</v>
      </c>
      <c r="B12" s="17" t="str">
        <f>IF('[1]Osallistujat'!U13=0,"",'[1]Osallistujat'!U13)</f>
        <v>Ville Lötjönen</v>
      </c>
      <c r="C12" s="18" t="str">
        <f>IF('[1]Osallistujat'!V13=0,"",'[1]Osallistujat'!V13)</f>
        <v>PeKa</v>
      </c>
      <c r="D12" s="19">
        <v>27.1</v>
      </c>
      <c r="E12" s="20">
        <v>6</v>
      </c>
      <c r="F12" s="21">
        <f t="shared" si="0"/>
        <v>21.1</v>
      </c>
      <c r="G12" s="22">
        <v>4</v>
      </c>
      <c r="H12" s="22">
        <v>37.3</v>
      </c>
      <c r="I12" s="22">
        <v>24.4</v>
      </c>
      <c r="J12" s="19">
        <v>25.9</v>
      </c>
      <c r="K12" s="20">
        <v>10</v>
      </c>
      <c r="L12" s="21">
        <f t="shared" si="1"/>
        <v>15.899999999999999</v>
      </c>
      <c r="M12" s="19">
        <v>25</v>
      </c>
      <c r="N12" s="20">
        <v>36</v>
      </c>
      <c r="O12" s="21">
        <f t="shared" si="2"/>
        <v>12.2</v>
      </c>
      <c r="P12" s="22">
        <f t="shared" si="3"/>
        <v>82.49999999999999</v>
      </c>
      <c r="Q12" s="23">
        <f t="shared" si="4"/>
        <v>10</v>
      </c>
      <c r="R12" s="23">
        <f t="shared" si="5"/>
      </c>
    </row>
    <row r="13" spans="1:18" ht="15">
      <c r="A13" s="1">
        <v>11</v>
      </c>
      <c r="B13" s="17" t="str">
        <f>IF('[1]Osallistujat'!U3=0,"",'[1]Osallistujat'!U3)</f>
        <v>Aleksi Seppänen</v>
      </c>
      <c r="C13" s="18" t="str">
        <f>IF('[1]Osallistujat'!V3=0,"",'[1]Osallistujat'!V3)</f>
        <v>LAUTP</v>
      </c>
      <c r="D13" s="19">
        <v>30</v>
      </c>
      <c r="E13" s="20">
        <v>6</v>
      </c>
      <c r="F13" s="21">
        <f t="shared" si="0"/>
        <v>24</v>
      </c>
      <c r="G13" s="22">
        <v>6</v>
      </c>
      <c r="H13" s="22">
        <v>44.5</v>
      </c>
      <c r="I13" s="22">
        <v>26.3</v>
      </c>
      <c r="J13" s="19">
        <v>27.9</v>
      </c>
      <c r="K13" s="20">
        <v>20</v>
      </c>
      <c r="L13" s="21">
        <f t="shared" si="1"/>
        <v>7.899999999999999</v>
      </c>
      <c r="M13" s="19">
        <v>34</v>
      </c>
      <c r="N13" s="20">
        <v>16</v>
      </c>
      <c r="O13" s="21">
        <f t="shared" si="2"/>
        <v>10</v>
      </c>
      <c r="P13" s="22">
        <f t="shared" si="3"/>
        <v>86.7</v>
      </c>
      <c r="Q13" s="23">
        <f t="shared" si="4"/>
        <v>11</v>
      </c>
      <c r="R13" s="23">
        <f t="shared" si="5"/>
      </c>
    </row>
    <row r="14" spans="1:18" ht="15">
      <c r="A14" s="1">
        <v>12</v>
      </c>
      <c r="B14" s="17" t="str">
        <f>IF('[1]Osallistujat'!U19=0,"",'[1]Osallistujat'!U19)</f>
        <v>Teemu Jalkanen</v>
      </c>
      <c r="C14" s="18" t="str">
        <f>IF('[1]Osallistujat'!V19=0,"",'[1]Osallistujat'!V19)</f>
        <v>MyPa</v>
      </c>
      <c r="D14" s="19">
        <v>30.9</v>
      </c>
      <c r="E14" s="20">
        <v>6</v>
      </c>
      <c r="F14" s="21">
        <f t="shared" si="0"/>
        <v>24.9</v>
      </c>
      <c r="G14" s="22">
        <v>4</v>
      </c>
      <c r="H14" s="22">
        <v>38.7</v>
      </c>
      <c r="I14" s="22">
        <v>27.3</v>
      </c>
      <c r="J14" s="19">
        <v>28.2</v>
      </c>
      <c r="K14" s="20">
        <v>15</v>
      </c>
      <c r="L14" s="21">
        <f t="shared" si="1"/>
        <v>13.2</v>
      </c>
      <c r="M14" s="19">
        <v>44</v>
      </c>
      <c r="N14" s="20">
        <v>21</v>
      </c>
      <c r="O14" s="21">
        <f t="shared" si="2"/>
        <v>13</v>
      </c>
      <c r="P14" s="22">
        <f t="shared" si="3"/>
        <v>87.1</v>
      </c>
      <c r="Q14" s="23">
        <f t="shared" si="4"/>
        <v>12</v>
      </c>
      <c r="R14" s="23">
        <f t="shared" si="5"/>
      </c>
    </row>
    <row r="15" spans="1:18" ht="15">
      <c r="A15" s="1">
        <v>13</v>
      </c>
      <c r="B15" s="17" t="str">
        <f>IF('[1]Osallistujat'!U11=0,"",'[1]Osallistujat'!U11)</f>
        <v>Mike Sani</v>
      </c>
      <c r="C15" s="18" t="str">
        <f>IF('[1]Osallistujat'!V11=0,"",'[1]Osallistujat'!V11)</f>
        <v>HaPK</v>
      </c>
      <c r="D15" s="19">
        <v>27.2</v>
      </c>
      <c r="E15" s="20">
        <v>3</v>
      </c>
      <c r="F15" s="21">
        <f t="shared" si="0"/>
        <v>24.2</v>
      </c>
      <c r="G15" s="22">
        <v>3</v>
      </c>
      <c r="H15" s="22">
        <v>37.2</v>
      </c>
      <c r="I15" s="22">
        <v>25.4</v>
      </c>
      <c r="J15" s="19">
        <v>25.5</v>
      </c>
      <c r="K15" s="20">
        <v>10</v>
      </c>
      <c r="L15" s="21">
        <f t="shared" si="1"/>
        <v>15.5</v>
      </c>
      <c r="M15" s="19">
        <v>25</v>
      </c>
      <c r="N15" s="20">
        <v>24</v>
      </c>
      <c r="O15" s="21">
        <f t="shared" si="2"/>
        <v>9.8</v>
      </c>
      <c r="P15" s="22">
        <f t="shared" si="3"/>
        <v>89.50000000000001</v>
      </c>
      <c r="Q15" s="23">
        <f t="shared" si="4"/>
        <v>13</v>
      </c>
      <c r="R15" s="23">
        <f t="shared" si="5"/>
      </c>
    </row>
    <row r="16" spans="1:18" ht="15">
      <c r="A16" s="1">
        <v>14</v>
      </c>
      <c r="B16" s="17" t="str">
        <f>IF('[1]Osallistujat'!U7=0,"",'[1]Osallistujat'!U7)</f>
        <v>Joel Pöntinen</v>
      </c>
      <c r="C16" s="18" t="str">
        <f>IF('[1]Osallistujat'!V7=0,"",'[1]Osallistujat'!V7)</f>
        <v>Rakuunat</v>
      </c>
      <c r="D16" s="19">
        <v>31.8</v>
      </c>
      <c r="E16" s="20">
        <v>12</v>
      </c>
      <c r="F16" s="21">
        <f t="shared" si="0"/>
        <v>19.8</v>
      </c>
      <c r="G16" s="22">
        <v>5</v>
      </c>
      <c r="H16" s="22">
        <v>41.7</v>
      </c>
      <c r="I16" s="22">
        <v>26.6</v>
      </c>
      <c r="J16" s="19">
        <v>27</v>
      </c>
      <c r="K16" s="20">
        <v>12</v>
      </c>
      <c r="L16" s="21">
        <f t="shared" si="1"/>
        <v>15</v>
      </c>
      <c r="M16" s="19">
        <v>20</v>
      </c>
      <c r="N16" s="20">
        <v>18</v>
      </c>
      <c r="O16" s="21">
        <f t="shared" si="2"/>
        <v>7.6</v>
      </c>
      <c r="P16" s="22">
        <f t="shared" si="3"/>
        <v>90.5</v>
      </c>
      <c r="Q16" s="23">
        <f t="shared" si="4"/>
        <v>14</v>
      </c>
      <c r="R16" s="23">
        <f t="shared" si="5"/>
      </c>
    </row>
    <row r="17" spans="1:18" ht="15">
      <c r="A17" s="1">
        <v>15</v>
      </c>
      <c r="B17" s="17" t="str">
        <f>IF('[1]Osallistujat'!U9=0,"",'[1]Osallistujat'!U9)</f>
        <v>Sami Mäkinen</v>
      </c>
      <c r="C17" s="18" t="str">
        <f>IF('[1]Osallistujat'!V9=0,"",'[1]Osallistujat'!V9)</f>
        <v>PEPO</v>
      </c>
      <c r="D17" s="19">
        <v>28.9</v>
      </c>
      <c r="E17" s="20">
        <v>3</v>
      </c>
      <c r="F17" s="21">
        <f t="shared" si="0"/>
        <v>25.9</v>
      </c>
      <c r="G17" s="22">
        <v>7</v>
      </c>
      <c r="H17" s="22">
        <v>42.6</v>
      </c>
      <c r="I17" s="22">
        <v>27.8</v>
      </c>
      <c r="J17" s="19">
        <v>25.4</v>
      </c>
      <c r="K17" s="20">
        <v>14</v>
      </c>
      <c r="L17" s="21">
        <f t="shared" si="1"/>
        <v>11.399999999999999</v>
      </c>
      <c r="M17" s="19">
        <v>33</v>
      </c>
      <c r="N17" s="20">
        <v>13</v>
      </c>
      <c r="O17" s="21">
        <f t="shared" si="2"/>
        <v>9.2</v>
      </c>
      <c r="P17" s="22">
        <f t="shared" si="3"/>
        <v>91.5</v>
      </c>
      <c r="Q17" s="23">
        <f t="shared" si="4"/>
        <v>15</v>
      </c>
      <c r="R17" s="23">
        <f t="shared" si="5"/>
      </c>
    </row>
    <row r="18" spans="1:18" ht="15">
      <c r="A18" s="1">
        <v>16</v>
      </c>
      <c r="B18" s="17" t="str">
        <f>IF('[1]Osallistujat'!U20=0,"",'[1]Osallistujat'!U20)</f>
        <v>Henry Relander</v>
      </c>
      <c r="C18" s="18" t="str">
        <f>IF('[1]Osallistujat'!V20=0,"",'[1]Osallistujat'!V20)</f>
        <v>MyPa</v>
      </c>
      <c r="D18" s="19">
        <v>32.1</v>
      </c>
      <c r="E18" s="20">
        <v>6</v>
      </c>
      <c r="F18" s="21">
        <f t="shared" si="0"/>
        <v>26.1</v>
      </c>
      <c r="G18" s="22">
        <v>4</v>
      </c>
      <c r="H18" s="22">
        <v>43.3</v>
      </c>
      <c r="I18" s="22">
        <v>27.1</v>
      </c>
      <c r="J18" s="19">
        <v>26</v>
      </c>
      <c r="K18" s="20">
        <v>17</v>
      </c>
      <c r="L18" s="21">
        <f t="shared" si="1"/>
        <v>9</v>
      </c>
      <c r="M18" s="19">
        <v>2</v>
      </c>
      <c r="N18" s="20">
        <v>8</v>
      </c>
      <c r="O18" s="21">
        <f t="shared" si="2"/>
        <v>2</v>
      </c>
      <c r="P18" s="22">
        <f t="shared" si="3"/>
        <v>99.5</v>
      </c>
      <c r="Q18" s="23">
        <f t="shared" si="4"/>
        <v>16</v>
      </c>
      <c r="R18" s="23">
        <f t="shared" si="5"/>
      </c>
    </row>
    <row r="19" spans="1:18" ht="15">
      <c r="A19" s="1">
        <v>17</v>
      </c>
      <c r="B19" s="17" t="str">
        <f>IF('[1]Osallistujat'!U15=0,"",'[1]Osallistujat'!U15)</f>
        <v>Simo Luoma</v>
      </c>
      <c r="C19" s="18" t="str">
        <f>IF('[1]Osallistujat'!V15=0,"",'[1]Osallistujat'!V15)</f>
        <v>PeKa</v>
      </c>
      <c r="D19" s="19">
        <v>60</v>
      </c>
      <c r="E19" s="20">
        <v>0</v>
      </c>
      <c r="F19" s="21">
        <f t="shared" si="0"/>
        <v>60</v>
      </c>
      <c r="G19" s="22">
        <v>0</v>
      </c>
      <c r="H19" s="22">
        <v>50</v>
      </c>
      <c r="I19" s="22">
        <v>27.2</v>
      </c>
      <c r="J19" s="19">
        <v>27.8</v>
      </c>
      <c r="K19" s="20">
        <v>14</v>
      </c>
      <c r="L19" s="21">
        <f t="shared" si="1"/>
        <v>13.8</v>
      </c>
      <c r="M19" s="19">
        <v>0</v>
      </c>
      <c r="N19" s="20">
        <v>0</v>
      </c>
      <c r="O19" s="21">
        <f t="shared" si="2"/>
        <v>0</v>
      </c>
      <c r="P19" s="22">
        <f t="shared" si="3"/>
        <v>551</v>
      </c>
      <c r="Q19" s="23">
        <f t="shared" si="4"/>
        <v>17</v>
      </c>
      <c r="R19" s="23">
        <f t="shared" si="5"/>
      </c>
    </row>
    <row r="20" spans="1:18" ht="15">
      <c r="A20" s="1">
        <v>18</v>
      </c>
      <c r="B20" s="17">
        <f>IF('[1]Osallistujat'!U1=0,"",'[1]Osallistujat'!U1)</f>
      </c>
      <c r="C20" s="18">
        <f>IF('[1]Osallistujat'!V1=0,"",'[1]Osallistujat'!V1)</f>
      </c>
      <c r="D20" s="19"/>
      <c r="E20" s="20"/>
      <c r="F20" s="25">
        <f t="shared" si="0"/>
        <v>0</v>
      </c>
      <c r="G20" s="26"/>
      <c r="H20" s="26"/>
      <c r="I20" s="26"/>
      <c r="J20" s="19"/>
      <c r="K20" s="20"/>
      <c r="L20" s="25">
        <f t="shared" si="1"/>
        <v>0</v>
      </c>
      <c r="M20" s="27"/>
      <c r="N20" s="28"/>
      <c r="O20" s="21">
        <f t="shared" si="2"/>
        <v>0</v>
      </c>
      <c r="P20" s="22">
        <f t="shared" si="3"/>
        <v>1050</v>
      </c>
      <c r="Q20" s="23">
        <f t="shared" si="4"/>
        <v>18</v>
      </c>
      <c r="R20" s="23">
        <f t="shared" si="5"/>
      </c>
    </row>
    <row r="21" spans="1:18" ht="15">
      <c r="A21" s="1">
        <v>19</v>
      </c>
      <c r="B21" s="17">
        <f>IF('[1]Osallistujat'!U4=0,"",'[1]Osallistujat'!U4)</f>
      </c>
      <c r="C21" s="18">
        <f>IF('[1]Osallistujat'!V4=0,"",'[1]Osallistujat'!V4)</f>
      </c>
      <c r="D21" s="19"/>
      <c r="E21" s="20"/>
      <c r="F21" s="21">
        <f t="shared" si="0"/>
        <v>0</v>
      </c>
      <c r="G21" s="22"/>
      <c r="H21" s="22"/>
      <c r="I21" s="22"/>
      <c r="J21" s="19"/>
      <c r="K21" s="20"/>
      <c r="L21" s="21">
        <f t="shared" si="1"/>
        <v>0</v>
      </c>
      <c r="M21" s="19"/>
      <c r="N21" s="20"/>
      <c r="O21" s="21">
        <f t="shared" si="2"/>
        <v>0</v>
      </c>
      <c r="P21" s="22">
        <f t="shared" si="3"/>
        <v>1050</v>
      </c>
      <c r="Q21" s="23">
        <f t="shared" si="4"/>
        <v>18</v>
      </c>
      <c r="R21" s="23">
        <f t="shared" si="5"/>
      </c>
    </row>
    <row r="22" spans="1:18" ht="15">
      <c r="A22" s="1">
        <v>20</v>
      </c>
      <c r="B22" s="17">
        <f>IF('[1]Osallistujat'!U6=0,"",'[1]Osallistujat'!U6)</f>
      </c>
      <c r="C22" s="18">
        <f>IF('[1]Osallistujat'!V6=0,"",'[1]Osallistujat'!V6)</f>
      </c>
      <c r="D22" s="19"/>
      <c r="E22" s="20"/>
      <c r="F22" s="21">
        <f t="shared" si="0"/>
        <v>0</v>
      </c>
      <c r="G22" s="22"/>
      <c r="H22" s="22"/>
      <c r="I22" s="22"/>
      <c r="J22" s="19"/>
      <c r="K22" s="20"/>
      <c r="L22" s="21">
        <f t="shared" si="1"/>
        <v>0</v>
      </c>
      <c r="M22" s="19"/>
      <c r="N22" s="20"/>
      <c r="O22" s="21">
        <f t="shared" si="2"/>
        <v>0</v>
      </c>
      <c r="P22" s="22">
        <f t="shared" si="3"/>
        <v>1050</v>
      </c>
      <c r="Q22" s="23">
        <f t="shared" si="4"/>
        <v>18</v>
      </c>
      <c r="R22" s="23">
        <f t="shared" si="5"/>
      </c>
    </row>
    <row r="23" spans="1:18" ht="15">
      <c r="A23" s="1">
        <v>21</v>
      </c>
      <c r="B23" s="17">
        <f>IF('[1]Osallistujat'!U21=0,"",'[1]Osallistujat'!U21)</f>
      </c>
      <c r="C23" s="18">
        <f>IF('[1]Osallistujat'!V21=0,"",'[1]Osallistujat'!V21)</f>
      </c>
      <c r="D23" s="19"/>
      <c r="E23" s="20"/>
      <c r="F23" s="21">
        <f t="shared" si="0"/>
        <v>0</v>
      </c>
      <c r="G23" s="22"/>
      <c r="H23" s="22"/>
      <c r="I23" s="22"/>
      <c r="J23" s="19"/>
      <c r="K23" s="20"/>
      <c r="L23" s="21">
        <f t="shared" si="1"/>
        <v>0</v>
      </c>
      <c r="M23" s="19"/>
      <c r="N23" s="20"/>
      <c r="O23" s="21">
        <f t="shared" si="2"/>
        <v>0</v>
      </c>
      <c r="P23" s="22">
        <f t="shared" si="3"/>
        <v>1050</v>
      </c>
      <c r="Q23" s="23">
        <f t="shared" si="4"/>
        <v>18</v>
      </c>
      <c r="R23" s="23">
        <f t="shared" si="5"/>
      </c>
    </row>
    <row r="24" spans="1:18" ht="15">
      <c r="A24" s="1">
        <v>22</v>
      </c>
      <c r="B24" s="17">
        <f>IF('[1]Osallistujat'!U22=0,"",'[1]Osallistujat'!U22)</f>
      </c>
      <c r="C24" s="18">
        <f>IF('[1]Osallistujat'!V22=0,"",'[1]Osallistujat'!V22)</f>
      </c>
      <c r="D24" s="19"/>
      <c r="E24" s="20"/>
      <c r="F24" s="21">
        <f t="shared" si="0"/>
        <v>0</v>
      </c>
      <c r="G24" s="22"/>
      <c r="H24" s="22"/>
      <c r="I24" s="22"/>
      <c r="J24" s="19"/>
      <c r="K24" s="20"/>
      <c r="L24" s="21">
        <f t="shared" si="1"/>
        <v>0</v>
      </c>
      <c r="M24" s="19"/>
      <c r="N24" s="20"/>
      <c r="O24" s="21">
        <f t="shared" si="2"/>
        <v>0</v>
      </c>
      <c r="P24" s="22">
        <f t="shared" si="3"/>
        <v>1050</v>
      </c>
      <c r="Q24" s="23">
        <f t="shared" si="4"/>
        <v>18</v>
      </c>
      <c r="R24" s="23">
        <f t="shared" si="5"/>
      </c>
    </row>
    <row r="25" spans="1:18" ht="15">
      <c r="A25" s="1">
        <v>23</v>
      </c>
      <c r="B25" s="17">
        <f>IF('[1]Osallistujat'!U23=0,"",'[1]Osallistujat'!U23)</f>
      </c>
      <c r="C25" s="18">
        <f>IF('[1]Osallistujat'!V23=0,"",'[1]Osallistujat'!V23)</f>
      </c>
      <c r="D25" s="19"/>
      <c r="E25" s="20"/>
      <c r="F25" s="21">
        <f t="shared" si="0"/>
        <v>0</v>
      </c>
      <c r="G25" s="22"/>
      <c r="H25" s="22"/>
      <c r="I25" s="22"/>
      <c r="J25" s="19"/>
      <c r="K25" s="20"/>
      <c r="L25" s="21">
        <f t="shared" si="1"/>
        <v>0</v>
      </c>
      <c r="M25" s="19"/>
      <c r="N25" s="20"/>
      <c r="O25" s="21">
        <f t="shared" si="2"/>
        <v>0</v>
      </c>
      <c r="P25" s="22">
        <f t="shared" si="3"/>
        <v>1050</v>
      </c>
      <c r="Q25" s="23">
        <f t="shared" si="4"/>
        <v>18</v>
      </c>
      <c r="R25" s="23">
        <f t="shared" si="5"/>
      </c>
    </row>
    <row r="26" spans="1:18" ht="15">
      <c r="A26" s="1">
        <v>24</v>
      </c>
      <c r="B26" s="17">
        <f>IF('[1]Osallistujat'!U24=0,"",'[1]Osallistujat'!U24)</f>
      </c>
      <c r="C26" s="18">
        <f>IF('[1]Osallistujat'!V24=0,"",'[1]Osallistujat'!V24)</f>
      </c>
      <c r="D26" s="19"/>
      <c r="E26" s="20"/>
      <c r="F26" s="21">
        <f t="shared" si="0"/>
        <v>0</v>
      </c>
      <c r="G26" s="22"/>
      <c r="H26" s="22"/>
      <c r="I26" s="22"/>
      <c r="J26" s="19"/>
      <c r="K26" s="20"/>
      <c r="L26" s="21">
        <f t="shared" si="1"/>
        <v>0</v>
      </c>
      <c r="M26" s="19"/>
      <c r="N26" s="20"/>
      <c r="O26" s="21">
        <f t="shared" si="2"/>
        <v>0</v>
      </c>
      <c r="P26" s="22">
        <f t="shared" si="3"/>
        <v>1050</v>
      </c>
      <c r="Q26" s="23">
        <f t="shared" si="4"/>
        <v>18</v>
      </c>
      <c r="R26" s="23">
        <f t="shared" si="5"/>
      </c>
    </row>
    <row r="27" spans="1:18" ht="15">
      <c r="A27" s="1">
        <v>25</v>
      </c>
      <c r="B27" s="17">
        <f>IF('[1]Osallistujat'!U25=0,"",'[1]Osallistujat'!U25)</f>
      </c>
      <c r="C27" s="18">
        <f>IF('[1]Osallistujat'!V25=0,"",'[1]Osallistujat'!V25)</f>
      </c>
      <c r="D27" s="19"/>
      <c r="E27" s="20"/>
      <c r="F27" s="21">
        <f t="shared" si="0"/>
        <v>0</v>
      </c>
      <c r="G27" s="22"/>
      <c r="H27" s="22"/>
      <c r="I27" s="22"/>
      <c r="J27" s="19"/>
      <c r="K27" s="20"/>
      <c r="L27" s="21">
        <f t="shared" si="1"/>
        <v>0</v>
      </c>
      <c r="M27" s="19"/>
      <c r="N27" s="20"/>
      <c r="O27" s="21">
        <f t="shared" si="2"/>
        <v>0</v>
      </c>
      <c r="P27" s="22">
        <f t="shared" si="3"/>
        <v>1050</v>
      </c>
      <c r="Q27" s="23">
        <f t="shared" si="4"/>
        <v>18</v>
      </c>
      <c r="R27" s="23">
        <f t="shared" si="5"/>
      </c>
    </row>
    <row r="28" spans="1:18" ht="15">
      <c r="A28" s="1">
        <v>26</v>
      </c>
      <c r="B28" s="17">
        <f>IF('[1]Osallistujat'!U26=0,"",'[1]Osallistujat'!U26)</f>
      </c>
      <c r="C28" s="18">
        <f>IF('[1]Osallistujat'!V26=0,"",'[1]Osallistujat'!V26)</f>
      </c>
      <c r="D28" s="19"/>
      <c r="E28" s="20"/>
      <c r="F28" s="21">
        <f t="shared" si="0"/>
        <v>0</v>
      </c>
      <c r="G28" s="22"/>
      <c r="H28" s="22"/>
      <c r="I28" s="22"/>
      <c r="J28" s="19"/>
      <c r="K28" s="20"/>
      <c r="L28" s="21">
        <f t="shared" si="1"/>
        <v>0</v>
      </c>
      <c r="M28" s="19"/>
      <c r="N28" s="20"/>
      <c r="O28" s="21">
        <f t="shared" si="2"/>
        <v>0</v>
      </c>
      <c r="P28" s="22">
        <f t="shared" si="3"/>
        <v>1050</v>
      </c>
      <c r="Q28" s="23">
        <f t="shared" si="4"/>
        <v>18</v>
      </c>
      <c r="R28" s="23">
        <f t="shared" si="5"/>
      </c>
    </row>
    <row r="29" spans="1:18" ht="15">
      <c r="A29" s="1">
        <v>27</v>
      </c>
      <c r="B29" s="17">
        <f>IF('[1]Osallistujat'!U27=0,"",'[1]Osallistujat'!U27)</f>
      </c>
      <c r="C29" s="18">
        <f>IF('[1]Osallistujat'!V27=0,"",'[1]Osallistujat'!V27)</f>
      </c>
      <c r="D29" s="19"/>
      <c r="E29" s="20"/>
      <c r="F29" s="21">
        <f t="shared" si="0"/>
        <v>0</v>
      </c>
      <c r="G29" s="22"/>
      <c r="H29" s="22"/>
      <c r="I29" s="22"/>
      <c r="J29" s="19"/>
      <c r="K29" s="20"/>
      <c r="L29" s="21">
        <f t="shared" si="1"/>
        <v>0</v>
      </c>
      <c r="M29" s="19"/>
      <c r="N29" s="20"/>
      <c r="O29" s="21">
        <f t="shared" si="2"/>
        <v>0</v>
      </c>
      <c r="P29" s="22">
        <f t="shared" si="3"/>
        <v>1050</v>
      </c>
      <c r="Q29" s="23">
        <f t="shared" si="4"/>
        <v>18</v>
      </c>
      <c r="R29" s="23">
        <f t="shared" si="5"/>
      </c>
    </row>
    <row r="30" spans="1:18" ht="15">
      <c r="A30" s="1">
        <v>28</v>
      </c>
      <c r="B30" s="17">
        <f>IF('[1]Osallistujat'!U28=0,"",'[1]Osallistujat'!U28)</f>
      </c>
      <c r="C30" s="18">
        <f>IF('[1]Osallistujat'!V28=0,"",'[1]Osallistujat'!V28)</f>
      </c>
      <c r="D30" s="19"/>
      <c r="E30" s="20"/>
      <c r="F30" s="21">
        <f t="shared" si="0"/>
        <v>0</v>
      </c>
      <c r="G30" s="22"/>
      <c r="H30" s="22"/>
      <c r="I30" s="22"/>
      <c r="J30" s="19"/>
      <c r="K30" s="20"/>
      <c r="L30" s="21">
        <f t="shared" si="1"/>
        <v>0</v>
      </c>
      <c r="M30" s="19"/>
      <c r="N30" s="20"/>
      <c r="O30" s="21">
        <f t="shared" si="2"/>
        <v>0</v>
      </c>
      <c r="P30" s="22">
        <f t="shared" si="3"/>
        <v>1050</v>
      </c>
      <c r="Q30" s="23">
        <f t="shared" si="4"/>
        <v>18</v>
      </c>
      <c r="R30" s="23">
        <f t="shared" si="5"/>
      </c>
    </row>
    <row r="31" spans="1:18" ht="15">
      <c r="A31" s="1">
        <v>29</v>
      </c>
      <c r="B31" s="17">
        <f>IF('[1]Osallistujat'!U29=0,"",'[1]Osallistujat'!U29)</f>
      </c>
      <c r="C31" s="18">
        <f>IF('[1]Osallistujat'!V29=0,"",'[1]Osallistujat'!V29)</f>
      </c>
      <c r="D31" s="19"/>
      <c r="E31" s="20"/>
      <c r="F31" s="21">
        <f t="shared" si="0"/>
        <v>0</v>
      </c>
      <c r="G31" s="22"/>
      <c r="H31" s="22"/>
      <c r="I31" s="22"/>
      <c r="J31" s="19"/>
      <c r="K31" s="20"/>
      <c r="L31" s="21">
        <f t="shared" si="1"/>
        <v>0</v>
      </c>
      <c r="M31" s="19"/>
      <c r="N31" s="20"/>
      <c r="O31" s="21">
        <f t="shared" si="2"/>
        <v>0</v>
      </c>
      <c r="P31" s="22">
        <f t="shared" si="3"/>
        <v>1050</v>
      </c>
      <c r="Q31" s="23">
        <f t="shared" si="4"/>
        <v>18</v>
      </c>
      <c r="R31" s="23">
        <f t="shared" si="5"/>
      </c>
    </row>
    <row r="32" spans="1:18" ht="15">
      <c r="A32" s="1">
        <v>30</v>
      </c>
      <c r="B32" s="17">
        <f>IF('[1]Osallistujat'!U30=0,"",'[1]Osallistujat'!U30)</f>
      </c>
      <c r="C32" s="18">
        <f>IF('[1]Osallistujat'!V30=0,"",'[1]Osallistujat'!V30)</f>
      </c>
      <c r="D32" s="19"/>
      <c r="E32" s="20"/>
      <c r="F32" s="21">
        <f t="shared" si="0"/>
        <v>0</v>
      </c>
      <c r="G32" s="22"/>
      <c r="H32" s="22"/>
      <c r="I32" s="22"/>
      <c r="J32" s="19"/>
      <c r="K32" s="20"/>
      <c r="L32" s="21">
        <f t="shared" si="1"/>
        <v>0</v>
      </c>
      <c r="M32" s="19"/>
      <c r="N32" s="20"/>
      <c r="O32" s="21">
        <f t="shared" si="2"/>
        <v>0</v>
      </c>
      <c r="P32" s="22">
        <f t="shared" si="3"/>
        <v>1050</v>
      </c>
      <c r="Q32" s="23">
        <f t="shared" si="4"/>
        <v>18</v>
      </c>
      <c r="R32" s="23">
        <f t="shared" si="5"/>
      </c>
    </row>
    <row r="33" spans="1:18" ht="15">
      <c r="A33" s="1">
        <v>31</v>
      </c>
      <c r="B33" s="17">
        <f>IF('[1]Osallistujat'!U31=0,"",'[1]Osallistujat'!U31)</f>
      </c>
      <c r="C33" s="18">
        <f>IF('[1]Osallistujat'!V31=0,"",'[1]Osallistujat'!V31)</f>
      </c>
      <c r="D33" s="19"/>
      <c r="E33" s="20"/>
      <c r="F33" s="21">
        <f t="shared" si="0"/>
        <v>0</v>
      </c>
      <c r="G33" s="22"/>
      <c r="H33" s="22"/>
      <c r="I33" s="22"/>
      <c r="J33" s="19"/>
      <c r="K33" s="20"/>
      <c r="L33" s="21">
        <f t="shared" si="1"/>
        <v>0</v>
      </c>
      <c r="M33" s="19"/>
      <c r="N33" s="20"/>
      <c r="O33" s="21">
        <f t="shared" si="2"/>
        <v>0</v>
      </c>
      <c r="P33" s="22">
        <f t="shared" si="3"/>
        <v>1050</v>
      </c>
      <c r="Q33" s="23">
        <f t="shared" si="4"/>
        <v>18</v>
      </c>
      <c r="R33" s="23">
        <f t="shared" si="5"/>
      </c>
    </row>
    <row r="34" spans="1:18" ht="15">
      <c r="A34" s="1">
        <v>32</v>
      </c>
      <c r="B34" s="17">
        <f>IF('[1]Osallistujat'!U32=0,"",'[1]Osallistujat'!U32)</f>
      </c>
      <c r="C34" s="18">
        <f>IF('[1]Osallistujat'!V32=0,"",'[1]Osallistujat'!V32)</f>
      </c>
      <c r="D34" s="19"/>
      <c r="E34" s="20"/>
      <c r="F34" s="21">
        <f t="shared" si="0"/>
        <v>0</v>
      </c>
      <c r="G34" s="22"/>
      <c r="H34" s="22"/>
      <c r="I34" s="22"/>
      <c r="J34" s="19"/>
      <c r="K34" s="20"/>
      <c r="L34" s="21">
        <f t="shared" si="1"/>
        <v>0</v>
      </c>
      <c r="M34" s="19"/>
      <c r="N34" s="20"/>
      <c r="O34" s="21">
        <f t="shared" si="2"/>
        <v>0</v>
      </c>
      <c r="P34" s="22">
        <f t="shared" si="3"/>
        <v>1050</v>
      </c>
      <c r="Q34" s="23">
        <f t="shared" si="4"/>
        <v>18</v>
      </c>
      <c r="R34" s="23">
        <f t="shared" si="5"/>
      </c>
    </row>
    <row r="35" spans="1:18" ht="15">
      <c r="A35" s="1">
        <v>33</v>
      </c>
      <c r="B35" s="17">
        <f>IF('[1]Osallistujat'!U33=0,"",'[1]Osallistujat'!U33)</f>
      </c>
      <c r="C35" s="18">
        <f>IF('[1]Osallistujat'!V33=0,"",'[1]Osallistujat'!V33)</f>
      </c>
      <c r="D35" s="27"/>
      <c r="E35" s="28"/>
      <c r="F35" s="25">
        <f t="shared" si="0"/>
        <v>0</v>
      </c>
      <c r="G35" s="26"/>
      <c r="H35" s="26"/>
      <c r="I35" s="26"/>
      <c r="J35" s="27"/>
      <c r="K35" s="28"/>
      <c r="L35" s="25">
        <f t="shared" si="1"/>
        <v>0</v>
      </c>
      <c r="M35" s="27"/>
      <c r="N35" s="28"/>
      <c r="O35" s="21">
        <f t="shared" si="2"/>
        <v>0</v>
      </c>
      <c r="P35" s="22">
        <f t="shared" si="3"/>
        <v>1050</v>
      </c>
      <c r="Q35" s="23">
        <f t="shared" si="4"/>
        <v>18</v>
      </c>
      <c r="R35" s="23">
        <f t="shared" si="5"/>
      </c>
    </row>
    <row r="36" spans="1:3" ht="15">
      <c r="A36" s="1">
        <v>34</v>
      </c>
      <c r="B36" s="29"/>
      <c r="C36" s="29"/>
    </row>
    <row r="37" spans="1:3" ht="15">
      <c r="A37" s="1">
        <v>35</v>
      </c>
      <c r="B37" s="29"/>
      <c r="C37" s="29"/>
    </row>
    <row r="38" spans="2:3" ht="15">
      <c r="B38" s="29"/>
      <c r="C38" s="29"/>
    </row>
    <row r="39" spans="2:3" ht="15">
      <c r="B39" s="29"/>
      <c r="C39" s="29"/>
    </row>
    <row r="40" spans="2:3" ht="15">
      <c r="B40" s="29"/>
      <c r="C40" s="29"/>
    </row>
    <row r="41" spans="2:3" ht="15">
      <c r="B41" s="29"/>
      <c r="C41" s="29"/>
    </row>
    <row r="42" spans="2:3" ht="15">
      <c r="B42" s="29"/>
      <c r="C42" s="29"/>
    </row>
    <row r="43" spans="2:3" ht="15">
      <c r="B43" s="29"/>
      <c r="C43" s="29"/>
    </row>
    <row r="44" spans="2:3" ht="15">
      <c r="B44" s="29"/>
      <c r="C44" s="29"/>
    </row>
  </sheetData>
  <printOptions horizontalCentered="1"/>
  <pageMargins left="0.1968503937007874" right="0.2362204724409449" top="0.7874015748031497" bottom="0.11811023622047245" header="0.31496062992125984" footer="0.03937007874015748"/>
  <pageSetup fitToHeight="1" fitToWidth="1" horizontalDpi="300" verticalDpi="300" orientation="landscape" paperSize="9" scale="80" r:id="rId1"/>
  <headerFooter alignWithMargins="0">
    <oddHeader>&amp;L&amp;10SPL Kaakkois-Suomen piiri/ KotkanNappulat
Taitokilpailut 09.10.2005
Kotka&amp;C&amp;A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 topLeftCell="A1">
      <pane xSplit="3" ySplit="2" topLeftCell="D12" activePane="bottomRight" state="frozen"/>
      <selection pane="topLeft" activeCell="K30" sqref="K30"/>
      <selection pane="topRight" activeCell="K30" sqref="K30"/>
      <selection pane="bottomLeft" activeCell="K30" sqref="K30"/>
      <selection pane="bottomRight" activeCell="P42" sqref="P42"/>
    </sheetView>
  </sheetViews>
  <sheetFormatPr defaultColWidth="8.88671875" defaultRowHeight="15"/>
  <cols>
    <col min="1" max="1" width="3.4453125" style="1" customWidth="1"/>
    <col min="2" max="2" width="13.88671875" style="0" bestFit="1" customWidth="1"/>
    <col min="3" max="3" width="8.4453125" style="0" customWidth="1"/>
    <col min="4" max="4" width="11.21484375" style="0" customWidth="1"/>
    <col min="5" max="5" width="5.77734375" style="0" customWidth="1"/>
    <col min="6" max="6" width="7.77734375" style="0" customWidth="1"/>
    <col min="7" max="7" width="7.5546875" style="0" customWidth="1"/>
    <col min="8" max="8" width="6.88671875" style="0" customWidth="1"/>
    <col min="9" max="9" width="7.10546875" style="0" customWidth="1"/>
    <col min="10" max="10" width="8.10546875" style="0" customWidth="1"/>
    <col min="11" max="11" width="5.10546875" style="0" customWidth="1"/>
    <col min="12" max="12" width="5.88671875" style="0" customWidth="1"/>
    <col min="13" max="13" width="7.6640625" style="0" customWidth="1"/>
    <col min="14" max="14" width="10.21484375" style="0" customWidth="1"/>
  </cols>
  <sheetData>
    <row r="1" spans="2:16" ht="15">
      <c r="B1" s="2"/>
      <c r="C1" s="3"/>
      <c r="D1" s="4" t="s">
        <v>22</v>
      </c>
      <c r="E1" s="7" t="s">
        <v>1</v>
      </c>
      <c r="F1" s="8" t="s">
        <v>2</v>
      </c>
      <c r="G1" s="8" t="s">
        <v>3</v>
      </c>
      <c r="H1" s="4" t="s">
        <v>4</v>
      </c>
      <c r="I1" s="5"/>
      <c r="J1" s="6"/>
      <c r="K1" s="4" t="s">
        <v>5</v>
      </c>
      <c r="L1" s="5"/>
      <c r="M1" s="6"/>
      <c r="N1" s="8" t="s">
        <v>6</v>
      </c>
      <c r="O1" s="8" t="s">
        <v>7</v>
      </c>
      <c r="P1" s="8" t="s">
        <v>8</v>
      </c>
    </row>
    <row r="2" spans="2:16" ht="15">
      <c r="B2" s="9" t="s">
        <v>9</v>
      </c>
      <c r="C2" s="10" t="s">
        <v>10</v>
      </c>
      <c r="D2" s="11" t="s">
        <v>23</v>
      </c>
      <c r="E2" s="14" t="s">
        <v>14</v>
      </c>
      <c r="F2" s="15" t="s">
        <v>24</v>
      </c>
      <c r="G2" s="16"/>
      <c r="H2" s="11" t="s">
        <v>11</v>
      </c>
      <c r="I2" s="12" t="s">
        <v>12</v>
      </c>
      <c r="J2" s="13" t="s">
        <v>13</v>
      </c>
      <c r="K2" s="11" t="s">
        <v>16</v>
      </c>
      <c r="L2" s="12" t="s">
        <v>17</v>
      </c>
      <c r="M2" s="13" t="s">
        <v>18</v>
      </c>
      <c r="N2" s="16"/>
      <c r="O2" s="16"/>
      <c r="P2" s="16"/>
    </row>
    <row r="3" spans="1:18" ht="15">
      <c r="A3" s="1">
        <v>1</v>
      </c>
      <c r="B3" s="17" t="str">
        <f>IF('[1]Osallistujat'!Q30=0,"",'[1]Osallistujat'!Q30)</f>
        <v>Samu Raivela</v>
      </c>
      <c r="C3" s="18" t="str">
        <f>IF('[1]Osallistujat'!R30=0,"",'[1]Osallistujat'!R30)</f>
        <v>PeKa</v>
      </c>
      <c r="D3" s="19">
        <v>15.5</v>
      </c>
      <c r="E3" s="22">
        <v>13</v>
      </c>
      <c r="F3" s="22">
        <v>34.7</v>
      </c>
      <c r="G3" s="22">
        <v>24.4</v>
      </c>
      <c r="H3" s="19">
        <v>26.8</v>
      </c>
      <c r="I3" s="20">
        <v>15</v>
      </c>
      <c r="J3" s="21">
        <f aca="true" t="shared" si="0" ref="J3:J46">H3-I3</f>
        <v>11.8</v>
      </c>
      <c r="K3" s="19">
        <v>20</v>
      </c>
      <c r="L3" s="20">
        <v>32</v>
      </c>
      <c r="M3" s="21">
        <f aca="true" t="shared" si="1" ref="M3:M46">(K3+L3)/5</f>
        <v>10.4</v>
      </c>
      <c r="N3" s="22">
        <f aca="true" t="shared" si="2" ref="N3:N46">IF(D3=0,40,D3)+IF(J3=0,200,J3)+IF(F3=0,60,F3)+IF(G3=0,200,G3)-IF(E3=0,-200,E3)-IF(M3=0,-200,M3)</f>
        <v>63.00000000000001</v>
      </c>
      <c r="O3" s="23">
        <f aca="true" t="shared" si="3" ref="O3:O36">RANK(N3,$N$3:$N$36,1)</f>
        <v>1</v>
      </c>
      <c r="P3" s="23" t="str">
        <f aca="true" t="shared" si="4" ref="P3:P46">IF(N3&lt;=Q$3,"Kulta",IF(N3&lt;=Q$4,"Hopea",IF(N3&lt;=Q$5,"Pronssi","")))</f>
        <v>Kulta</v>
      </c>
      <c r="Q3" s="24">
        <v>70</v>
      </c>
      <c r="R3" t="s">
        <v>19</v>
      </c>
    </row>
    <row r="4" spans="1:18" ht="15">
      <c r="A4" s="1">
        <v>2</v>
      </c>
      <c r="B4" s="17" t="str">
        <f>IF('[1]Osallistujat'!Q38=0,"",'[1]Osallistujat'!Q38)</f>
        <v>Niko Harjula</v>
      </c>
      <c r="C4" s="18" t="str">
        <f>IF('[1]Osallistujat'!R38=0,"",'[1]Osallistujat'!R38)</f>
        <v>MyPa</v>
      </c>
      <c r="D4" s="27">
        <v>19.3</v>
      </c>
      <c r="E4" s="26">
        <v>10</v>
      </c>
      <c r="F4" s="26">
        <v>36.4</v>
      </c>
      <c r="G4" s="26">
        <v>24.6</v>
      </c>
      <c r="H4" s="27">
        <v>26.8</v>
      </c>
      <c r="I4" s="28">
        <v>12</v>
      </c>
      <c r="J4" s="25">
        <f t="shared" si="0"/>
        <v>14.8</v>
      </c>
      <c r="K4" s="27">
        <v>38</v>
      </c>
      <c r="L4" s="28">
        <v>32</v>
      </c>
      <c r="M4" s="25">
        <f t="shared" si="1"/>
        <v>14</v>
      </c>
      <c r="N4" s="22">
        <f t="shared" si="2"/>
        <v>71.1</v>
      </c>
      <c r="O4" s="23">
        <f t="shared" si="3"/>
        <v>2</v>
      </c>
      <c r="P4" s="23" t="str">
        <f t="shared" si="4"/>
        <v>Hopea</v>
      </c>
      <c r="Q4" s="24">
        <v>80</v>
      </c>
      <c r="R4" t="s">
        <v>20</v>
      </c>
    </row>
    <row r="5" spans="1:18" ht="15">
      <c r="A5" s="1">
        <v>3</v>
      </c>
      <c r="B5" s="17" t="str">
        <f>IF('[1]Osallistujat'!Q39=0,"",'[1]Osallistujat'!Q39)</f>
        <v>Miika Juura</v>
      </c>
      <c r="C5" s="18" t="str">
        <f>IF('[1]Osallistujat'!R39=0,"",'[1]Osallistujat'!R39)</f>
        <v>MyPa</v>
      </c>
      <c r="D5" s="27">
        <v>13.7</v>
      </c>
      <c r="E5" s="26">
        <v>5</v>
      </c>
      <c r="F5" s="26">
        <v>37.1</v>
      </c>
      <c r="G5" s="26">
        <v>24</v>
      </c>
      <c r="H5" s="27">
        <v>27.6</v>
      </c>
      <c r="I5" s="28">
        <v>14</v>
      </c>
      <c r="J5" s="25">
        <f t="shared" si="0"/>
        <v>13.600000000000001</v>
      </c>
      <c r="K5" s="27">
        <v>28</v>
      </c>
      <c r="L5" s="28">
        <v>22</v>
      </c>
      <c r="M5" s="25">
        <f t="shared" si="1"/>
        <v>10</v>
      </c>
      <c r="N5" s="22">
        <f t="shared" si="2"/>
        <v>73.4</v>
      </c>
      <c r="O5" s="23">
        <f t="shared" si="3"/>
        <v>3</v>
      </c>
      <c r="P5" s="23" t="str">
        <f t="shared" si="4"/>
        <v>Hopea</v>
      </c>
      <c r="Q5" s="24">
        <v>95</v>
      </c>
      <c r="R5" t="s">
        <v>21</v>
      </c>
    </row>
    <row r="6" spans="1:16" ht="15">
      <c r="A6" s="1">
        <v>4</v>
      </c>
      <c r="B6" s="17" t="str">
        <f>IF('[1]Osallistujat'!Q3=0,"",'[1]Osallistujat'!Q3)</f>
        <v>Samu Kauppila</v>
      </c>
      <c r="C6" s="18" t="str">
        <f>IF('[1]Osallistujat'!R3=0,"",'[1]Osallistujat'!R3)</f>
        <v>Purha</v>
      </c>
      <c r="D6" s="19">
        <v>14.6</v>
      </c>
      <c r="E6" s="22">
        <v>6</v>
      </c>
      <c r="F6" s="22">
        <v>36.9</v>
      </c>
      <c r="G6" s="22">
        <v>25.4</v>
      </c>
      <c r="H6" s="19">
        <v>25.6</v>
      </c>
      <c r="I6" s="20">
        <v>7</v>
      </c>
      <c r="J6" s="21">
        <f t="shared" si="0"/>
        <v>18.6</v>
      </c>
      <c r="K6" s="19">
        <v>40</v>
      </c>
      <c r="L6" s="20">
        <v>25</v>
      </c>
      <c r="M6" s="21">
        <f t="shared" si="1"/>
        <v>13</v>
      </c>
      <c r="N6" s="22">
        <f t="shared" si="2"/>
        <v>76.5</v>
      </c>
      <c r="O6" s="23">
        <f t="shared" si="3"/>
        <v>4</v>
      </c>
      <c r="P6" s="23" t="str">
        <f t="shared" si="4"/>
        <v>Hopea</v>
      </c>
    </row>
    <row r="7" spans="1:16" ht="15">
      <c r="A7" s="1">
        <v>5</v>
      </c>
      <c r="B7" s="17" t="str">
        <f>IF('[1]Osallistujat'!Q15=0,"",'[1]Osallistujat'!Q15)</f>
        <v>Jesperi Villanen</v>
      </c>
      <c r="C7" s="18" t="str">
        <f>IF('[1]Osallistujat'!R15=0,"",'[1]Osallistujat'!R15)</f>
        <v>Sudet</v>
      </c>
      <c r="D7" s="19">
        <v>18.1</v>
      </c>
      <c r="E7" s="22">
        <v>7</v>
      </c>
      <c r="F7" s="22">
        <v>40</v>
      </c>
      <c r="G7" s="22">
        <v>24.7</v>
      </c>
      <c r="H7" s="19">
        <v>27.1</v>
      </c>
      <c r="I7" s="20">
        <v>13</v>
      </c>
      <c r="J7" s="21">
        <f t="shared" si="0"/>
        <v>14.100000000000001</v>
      </c>
      <c r="K7" s="19">
        <v>27</v>
      </c>
      <c r="L7" s="20">
        <v>25</v>
      </c>
      <c r="M7" s="21">
        <f t="shared" si="1"/>
        <v>10.4</v>
      </c>
      <c r="N7" s="22">
        <f t="shared" si="2"/>
        <v>79.5</v>
      </c>
      <c r="O7" s="23">
        <f t="shared" si="3"/>
        <v>5</v>
      </c>
      <c r="P7" s="23" t="str">
        <f t="shared" si="4"/>
        <v>Hopea</v>
      </c>
    </row>
    <row r="8" spans="1:16" ht="15">
      <c r="A8" s="1">
        <v>6</v>
      </c>
      <c r="B8" s="17" t="str">
        <f>IF('[1]Osallistujat'!Q1=0,"",'[1]Osallistujat'!Q1)</f>
        <v>Jussi Perttula</v>
      </c>
      <c r="C8" s="18" t="str">
        <f>IF('[1]Osallistujat'!R1=0,"",'[1]Osallistujat'!R1)</f>
        <v>KumuJT</v>
      </c>
      <c r="D8" s="19">
        <v>18.9</v>
      </c>
      <c r="E8" s="22">
        <v>5</v>
      </c>
      <c r="F8" s="22">
        <v>36.7</v>
      </c>
      <c r="G8" s="22">
        <v>25.4</v>
      </c>
      <c r="H8" s="19">
        <v>26.5</v>
      </c>
      <c r="I8" s="20">
        <v>16</v>
      </c>
      <c r="J8" s="21">
        <f t="shared" si="0"/>
        <v>10.5</v>
      </c>
      <c r="K8" s="19">
        <v>0</v>
      </c>
      <c r="L8" s="20">
        <v>26</v>
      </c>
      <c r="M8" s="21">
        <f t="shared" si="1"/>
        <v>5.2</v>
      </c>
      <c r="N8" s="22">
        <f t="shared" si="2"/>
        <v>81.3</v>
      </c>
      <c r="O8" s="23">
        <f t="shared" si="3"/>
        <v>6</v>
      </c>
      <c r="P8" s="23" t="str">
        <f t="shared" si="4"/>
        <v>Pronssi</v>
      </c>
    </row>
    <row r="9" spans="1:16" ht="15">
      <c r="A9" s="1">
        <v>7</v>
      </c>
      <c r="B9" s="17" t="str">
        <f>IF('[1]Osallistujat'!Q31=0,"",'[1]Osallistujat'!Q31)</f>
        <v>Nico Puumalainen</v>
      </c>
      <c r="C9" s="18" t="str">
        <f>IF('[1]Osallistujat'!R31=0,"",'[1]Osallistujat'!R31)</f>
        <v>PeKa</v>
      </c>
      <c r="D9" s="19">
        <v>17.9</v>
      </c>
      <c r="E9" s="22">
        <v>6</v>
      </c>
      <c r="F9" s="22">
        <v>36.6</v>
      </c>
      <c r="G9" s="22">
        <v>26</v>
      </c>
      <c r="H9" s="19">
        <v>28.6</v>
      </c>
      <c r="I9" s="20">
        <v>10</v>
      </c>
      <c r="J9" s="21">
        <f t="shared" si="0"/>
        <v>18.6</v>
      </c>
      <c r="K9" s="19">
        <v>36</v>
      </c>
      <c r="L9" s="20">
        <v>14</v>
      </c>
      <c r="M9" s="21">
        <f t="shared" si="1"/>
        <v>10</v>
      </c>
      <c r="N9" s="22">
        <f t="shared" si="2"/>
        <v>83.1</v>
      </c>
      <c r="O9" s="23">
        <f t="shared" si="3"/>
        <v>7</v>
      </c>
      <c r="P9" s="23" t="str">
        <f t="shared" si="4"/>
        <v>Pronssi</v>
      </c>
    </row>
    <row r="10" spans="1:16" ht="15">
      <c r="A10" s="1">
        <v>8</v>
      </c>
      <c r="B10" s="17" t="str">
        <f>IF('[1]Osallistujat'!Q33=0,"",'[1]Osallistujat'!Q33)</f>
        <v>Mikko Ryhänen</v>
      </c>
      <c r="C10" s="18" t="str">
        <f>IF('[1]Osallistujat'!R33=0,"",'[1]Osallistujat'!R33)</f>
        <v>PeKa</v>
      </c>
      <c r="D10" s="19">
        <v>18.5</v>
      </c>
      <c r="E10" s="22">
        <v>7</v>
      </c>
      <c r="F10" s="22">
        <v>39.1</v>
      </c>
      <c r="G10" s="22">
        <v>28.3</v>
      </c>
      <c r="H10" s="19">
        <v>27.6</v>
      </c>
      <c r="I10" s="20">
        <v>13</v>
      </c>
      <c r="J10" s="21">
        <f t="shared" si="0"/>
        <v>14.600000000000001</v>
      </c>
      <c r="K10" s="19">
        <v>18</v>
      </c>
      <c r="L10" s="20">
        <v>30</v>
      </c>
      <c r="M10" s="21">
        <f t="shared" si="1"/>
        <v>9.6</v>
      </c>
      <c r="N10" s="22">
        <f t="shared" si="2"/>
        <v>83.9</v>
      </c>
      <c r="O10" s="23">
        <f t="shared" si="3"/>
        <v>8</v>
      </c>
      <c r="P10" s="23" t="str">
        <f t="shared" si="4"/>
        <v>Pronssi</v>
      </c>
    </row>
    <row r="11" spans="1:16" ht="15">
      <c r="A11" s="1">
        <v>9</v>
      </c>
      <c r="B11" s="17" t="str">
        <f>IF('[1]Osallistujat'!Q41=0,"",'[1]Osallistujat'!Q41)</f>
        <v>Ville Päivinen</v>
      </c>
      <c r="C11" s="18" t="str">
        <f>IF('[1]Osallistujat'!R41=0,"",'[1]Osallistujat'!R41)</f>
        <v>MyPa</v>
      </c>
      <c r="D11" s="27">
        <v>19.2</v>
      </c>
      <c r="E11" s="26">
        <v>6</v>
      </c>
      <c r="F11" s="26">
        <v>35.4</v>
      </c>
      <c r="G11" s="26">
        <v>26.1</v>
      </c>
      <c r="H11" s="27">
        <v>27.6</v>
      </c>
      <c r="I11" s="28">
        <v>6</v>
      </c>
      <c r="J11" s="25">
        <f t="shared" si="0"/>
        <v>21.6</v>
      </c>
      <c r="K11" s="27">
        <v>26</v>
      </c>
      <c r="L11" s="28">
        <v>34</v>
      </c>
      <c r="M11" s="25">
        <f t="shared" si="1"/>
        <v>12</v>
      </c>
      <c r="N11" s="22">
        <f t="shared" si="2"/>
        <v>84.29999999999998</v>
      </c>
      <c r="O11" s="23">
        <f t="shared" si="3"/>
        <v>9</v>
      </c>
      <c r="P11" s="23" t="str">
        <f t="shared" si="4"/>
        <v>Pronssi</v>
      </c>
    </row>
    <row r="12" spans="1:16" ht="15">
      <c r="A12" s="1">
        <v>10</v>
      </c>
      <c r="B12" s="17" t="str">
        <f>IF('[1]Osallistujat'!Q32=0,"",'[1]Osallistujat'!Q32)</f>
        <v>Niko-Kalle Husu</v>
      </c>
      <c r="C12" s="18" t="str">
        <f>IF('[1]Osallistujat'!R32=0,"",'[1]Osallistujat'!R32)</f>
        <v>PeKa</v>
      </c>
      <c r="D12" s="19">
        <v>19.3</v>
      </c>
      <c r="E12" s="22">
        <v>2</v>
      </c>
      <c r="F12" s="22">
        <v>39.2</v>
      </c>
      <c r="G12" s="22">
        <v>24.9</v>
      </c>
      <c r="H12" s="19">
        <v>28.2</v>
      </c>
      <c r="I12" s="20">
        <v>17</v>
      </c>
      <c r="J12" s="21">
        <f t="shared" si="0"/>
        <v>11.2</v>
      </c>
      <c r="K12" s="19">
        <v>17</v>
      </c>
      <c r="L12" s="20">
        <v>23</v>
      </c>
      <c r="M12" s="21">
        <f t="shared" si="1"/>
        <v>8</v>
      </c>
      <c r="N12" s="22">
        <f t="shared" si="2"/>
        <v>84.6</v>
      </c>
      <c r="O12" s="23">
        <f t="shared" si="3"/>
        <v>10</v>
      </c>
      <c r="P12" s="23" t="str">
        <f t="shared" si="4"/>
        <v>Pronssi</v>
      </c>
    </row>
    <row r="13" spans="1:16" ht="15">
      <c r="A13" s="1">
        <v>11</v>
      </c>
      <c r="B13" s="17" t="str">
        <f>IF('[1]Osallistujat'!Q36=0,"",'[1]Osallistujat'!Q36)</f>
        <v>Kim-Henrik Himanen</v>
      </c>
      <c r="C13" s="18" t="str">
        <f>IF('[1]Osallistujat'!R36=0,"",'[1]Osallistujat'!R36)</f>
        <v>MyPa</v>
      </c>
      <c r="D13" s="27">
        <v>21.7</v>
      </c>
      <c r="E13" s="26">
        <v>6</v>
      </c>
      <c r="F13" s="26">
        <v>36.3</v>
      </c>
      <c r="G13" s="26">
        <v>24.6</v>
      </c>
      <c r="H13" s="27">
        <v>24.7</v>
      </c>
      <c r="I13" s="28">
        <v>8</v>
      </c>
      <c r="J13" s="25">
        <f t="shared" si="0"/>
        <v>16.7</v>
      </c>
      <c r="K13" s="27">
        <v>19</v>
      </c>
      <c r="L13" s="28">
        <v>21</v>
      </c>
      <c r="M13" s="25">
        <f t="shared" si="1"/>
        <v>8</v>
      </c>
      <c r="N13" s="22">
        <f t="shared" si="2"/>
        <v>85.29999999999998</v>
      </c>
      <c r="O13" s="23">
        <f t="shared" si="3"/>
        <v>11</v>
      </c>
      <c r="P13" s="23" t="str">
        <f t="shared" si="4"/>
        <v>Pronssi</v>
      </c>
    </row>
    <row r="14" spans="1:16" ht="15">
      <c r="A14" s="1">
        <v>12</v>
      </c>
      <c r="B14" s="17" t="str">
        <f>IF('[1]Osallistujat'!Q7=0,"",'[1]Osallistujat'!Q7)</f>
        <v>Samu Mononen</v>
      </c>
      <c r="C14" s="18" t="str">
        <f>IF('[1]Osallistujat'!R7=0,"",'[1]Osallistujat'!R7)</f>
        <v>Rakuunat</v>
      </c>
      <c r="D14" s="19">
        <v>30.7</v>
      </c>
      <c r="E14" s="22">
        <v>4</v>
      </c>
      <c r="F14" s="22">
        <v>35.9</v>
      </c>
      <c r="G14" s="22">
        <v>25.3</v>
      </c>
      <c r="H14" s="19">
        <v>25.3</v>
      </c>
      <c r="I14" s="20">
        <v>13</v>
      </c>
      <c r="J14" s="21">
        <f t="shared" si="0"/>
        <v>12.3</v>
      </c>
      <c r="K14" s="19">
        <v>38</v>
      </c>
      <c r="L14" s="20">
        <v>30</v>
      </c>
      <c r="M14" s="21">
        <f t="shared" si="1"/>
        <v>13.6</v>
      </c>
      <c r="N14" s="22">
        <f t="shared" si="2"/>
        <v>86.60000000000001</v>
      </c>
      <c r="O14" s="23">
        <f t="shared" si="3"/>
        <v>12</v>
      </c>
      <c r="P14" s="23" t="str">
        <f t="shared" si="4"/>
        <v>Pronssi</v>
      </c>
    </row>
    <row r="15" spans="1:16" ht="15">
      <c r="A15" s="1">
        <v>13</v>
      </c>
      <c r="B15" s="17" t="str">
        <f>IF('[1]Osallistujat'!Q6=0,"",'[1]Osallistujat'!Q6)</f>
        <v>Abenezer Eloranta</v>
      </c>
      <c r="C15" s="18" t="str">
        <f>IF('[1]Osallistujat'!R6=0,"",'[1]Osallistujat'!R6)</f>
        <v>Rakuunat</v>
      </c>
      <c r="D15" s="19">
        <v>21.9</v>
      </c>
      <c r="E15" s="22">
        <v>4</v>
      </c>
      <c r="F15" s="22">
        <v>34.9</v>
      </c>
      <c r="G15" s="22">
        <v>26.5</v>
      </c>
      <c r="H15" s="19">
        <v>27.3</v>
      </c>
      <c r="I15" s="20">
        <v>7</v>
      </c>
      <c r="J15" s="21">
        <f t="shared" si="0"/>
        <v>20.3</v>
      </c>
      <c r="K15" s="19">
        <v>43</v>
      </c>
      <c r="L15" s="20">
        <v>21</v>
      </c>
      <c r="M15" s="21">
        <f t="shared" si="1"/>
        <v>12.8</v>
      </c>
      <c r="N15" s="22">
        <f t="shared" si="2"/>
        <v>86.8</v>
      </c>
      <c r="O15" s="23">
        <f t="shared" si="3"/>
        <v>13</v>
      </c>
      <c r="P15" s="23" t="str">
        <f t="shared" si="4"/>
        <v>Pronssi</v>
      </c>
    </row>
    <row r="16" spans="1:16" ht="15">
      <c r="A16" s="1">
        <v>14</v>
      </c>
      <c r="B16" s="17" t="str">
        <f>IF('[1]Osallistujat'!Q34=0,"",'[1]Osallistujat'!Q34)</f>
        <v>Eemeli Sutelainen</v>
      </c>
      <c r="C16" s="18" t="str">
        <f>IF('[1]Osallistujat'!R34=0,"",'[1]Osallistujat'!R34)</f>
        <v>PeKa</v>
      </c>
      <c r="D16" s="27">
        <v>18.1</v>
      </c>
      <c r="E16" s="26">
        <v>3</v>
      </c>
      <c r="F16" s="26">
        <v>40.7</v>
      </c>
      <c r="G16" s="26">
        <v>25.9</v>
      </c>
      <c r="H16" s="27">
        <v>25</v>
      </c>
      <c r="I16" s="28">
        <v>10</v>
      </c>
      <c r="J16" s="25">
        <f t="shared" si="0"/>
        <v>15</v>
      </c>
      <c r="K16" s="27">
        <v>23</v>
      </c>
      <c r="L16" s="28">
        <v>14</v>
      </c>
      <c r="M16" s="25">
        <f t="shared" si="1"/>
        <v>7.4</v>
      </c>
      <c r="N16" s="22">
        <f t="shared" si="2"/>
        <v>89.30000000000001</v>
      </c>
      <c r="O16" s="23">
        <f t="shared" si="3"/>
        <v>14</v>
      </c>
      <c r="P16" s="23" t="str">
        <f t="shared" si="4"/>
        <v>Pronssi</v>
      </c>
    </row>
    <row r="17" spans="1:16" ht="15">
      <c r="A17" s="1">
        <v>15</v>
      </c>
      <c r="B17" s="17" t="str">
        <f>IF('[1]Osallistujat'!Q37=0,"",'[1]Osallistujat'!Q37)</f>
        <v>Teemu Mikkelä</v>
      </c>
      <c r="C17" s="18" t="str">
        <f>IF('[1]Osallistujat'!R37=0,"",'[1]Osallistujat'!R37)</f>
        <v>MyPa</v>
      </c>
      <c r="D17" s="27">
        <v>34.5</v>
      </c>
      <c r="E17" s="26">
        <v>8</v>
      </c>
      <c r="F17" s="26">
        <v>26.9</v>
      </c>
      <c r="G17" s="26">
        <v>26.9</v>
      </c>
      <c r="H17" s="27">
        <v>28.7</v>
      </c>
      <c r="I17" s="28">
        <v>8</v>
      </c>
      <c r="J17" s="25">
        <f t="shared" si="0"/>
        <v>20.7</v>
      </c>
      <c r="K17" s="27">
        <v>32</v>
      </c>
      <c r="L17" s="28">
        <v>19</v>
      </c>
      <c r="M17" s="25">
        <f t="shared" si="1"/>
        <v>10.2</v>
      </c>
      <c r="N17" s="22">
        <f t="shared" si="2"/>
        <v>90.8</v>
      </c>
      <c r="O17" s="23">
        <f t="shared" si="3"/>
        <v>15</v>
      </c>
      <c r="P17" s="23" t="str">
        <f t="shared" si="4"/>
        <v>Pronssi</v>
      </c>
    </row>
    <row r="18" spans="1:16" ht="15">
      <c r="A18" s="1">
        <v>16</v>
      </c>
      <c r="B18" s="17" t="str">
        <f>IF('[1]Osallistujat'!Q40=0,"",'[1]Osallistujat'!Q40)</f>
        <v>Ilkka Kiiski</v>
      </c>
      <c r="C18" s="18" t="str">
        <f>IF('[1]Osallistujat'!R40=0,"",'[1]Osallistujat'!R40)</f>
        <v>MyPa</v>
      </c>
      <c r="D18" s="27">
        <v>28.6</v>
      </c>
      <c r="E18" s="26">
        <v>7</v>
      </c>
      <c r="F18" s="26">
        <v>38.8</v>
      </c>
      <c r="G18" s="26">
        <v>26.2</v>
      </c>
      <c r="H18" s="27">
        <v>29.5</v>
      </c>
      <c r="I18" s="28">
        <v>11</v>
      </c>
      <c r="J18" s="25">
        <f t="shared" si="0"/>
        <v>18.5</v>
      </c>
      <c r="K18" s="27">
        <v>41</v>
      </c>
      <c r="L18" s="28">
        <v>28</v>
      </c>
      <c r="M18" s="25">
        <f t="shared" si="1"/>
        <v>13.8</v>
      </c>
      <c r="N18" s="22">
        <f t="shared" si="2"/>
        <v>91.30000000000001</v>
      </c>
      <c r="O18" s="23">
        <f t="shared" si="3"/>
        <v>16</v>
      </c>
      <c r="P18" s="23" t="str">
        <f t="shared" si="4"/>
        <v>Pronssi</v>
      </c>
    </row>
    <row r="19" spans="1:16" ht="15">
      <c r="A19" s="1">
        <v>17</v>
      </c>
      <c r="B19" s="17" t="str">
        <f>IF('[1]Osallistujat'!Q27=0,"",'[1]Osallistujat'!Q27)</f>
        <v>Nico Pietiläinen</v>
      </c>
      <c r="C19" s="18" t="str">
        <f>IF('[1]Osallistujat'!R27=0,"",'[1]Osallistujat'!R27)</f>
        <v>KTP</v>
      </c>
      <c r="D19" s="19">
        <v>39.3</v>
      </c>
      <c r="E19" s="22">
        <v>3</v>
      </c>
      <c r="F19" s="22">
        <v>34</v>
      </c>
      <c r="G19" s="22">
        <v>23.4</v>
      </c>
      <c r="H19" s="19">
        <v>27.5</v>
      </c>
      <c r="I19" s="20">
        <v>15</v>
      </c>
      <c r="J19" s="21">
        <f t="shared" si="0"/>
        <v>12.5</v>
      </c>
      <c r="K19" s="19">
        <v>43</v>
      </c>
      <c r="L19" s="20">
        <v>26</v>
      </c>
      <c r="M19" s="21">
        <f t="shared" si="1"/>
        <v>13.8</v>
      </c>
      <c r="N19" s="22">
        <f t="shared" si="2"/>
        <v>92.39999999999999</v>
      </c>
      <c r="O19" s="23">
        <f t="shared" si="3"/>
        <v>17</v>
      </c>
      <c r="P19" s="23" t="str">
        <f t="shared" si="4"/>
        <v>Pronssi</v>
      </c>
    </row>
    <row r="20" spans="1:16" ht="15">
      <c r="A20" s="1">
        <v>18</v>
      </c>
      <c r="B20" s="17" t="str">
        <f>IF('[1]Osallistujat'!Q17=0,"",'[1]Osallistujat'!Q17)</f>
        <v>Petri Kataja</v>
      </c>
      <c r="C20" s="18" t="str">
        <f>IF('[1]Osallistujat'!R17=0,"",'[1]Osallistujat'!R17)</f>
        <v>Sudet</v>
      </c>
      <c r="D20" s="19">
        <v>27</v>
      </c>
      <c r="E20" s="22">
        <v>3</v>
      </c>
      <c r="F20" s="22">
        <v>39.7</v>
      </c>
      <c r="G20" s="22">
        <v>26.7</v>
      </c>
      <c r="H20" s="19">
        <v>30.9</v>
      </c>
      <c r="I20" s="20">
        <v>17</v>
      </c>
      <c r="J20" s="21">
        <f t="shared" si="0"/>
        <v>13.899999999999999</v>
      </c>
      <c r="K20" s="19">
        <v>32</v>
      </c>
      <c r="L20" s="20">
        <v>26</v>
      </c>
      <c r="M20" s="21">
        <f t="shared" si="1"/>
        <v>11.6</v>
      </c>
      <c r="N20" s="22">
        <f t="shared" si="2"/>
        <v>92.7</v>
      </c>
      <c r="O20" s="23">
        <f t="shared" si="3"/>
        <v>18</v>
      </c>
      <c r="P20" s="23" t="str">
        <f t="shared" si="4"/>
        <v>Pronssi</v>
      </c>
    </row>
    <row r="21" spans="1:16" ht="15">
      <c r="A21" s="1">
        <v>19</v>
      </c>
      <c r="B21" s="17" t="str">
        <f>IF('[1]Osallistujat'!Q42=0,"",'[1]Osallistujat'!Q42)</f>
        <v>Antti En</v>
      </c>
      <c r="C21" s="18" t="str">
        <f>IF('[1]Osallistujat'!R42=0,"",'[1]Osallistujat'!R42)</f>
        <v>MyPa</v>
      </c>
      <c r="D21" s="27">
        <v>26.6</v>
      </c>
      <c r="E21" s="26">
        <v>5</v>
      </c>
      <c r="F21" s="26">
        <v>43.8</v>
      </c>
      <c r="G21" s="26">
        <v>26.4</v>
      </c>
      <c r="H21" s="27">
        <v>28.2</v>
      </c>
      <c r="I21" s="28">
        <v>15</v>
      </c>
      <c r="J21" s="25">
        <f t="shared" si="0"/>
        <v>13.2</v>
      </c>
      <c r="K21" s="27">
        <v>31</v>
      </c>
      <c r="L21" s="28">
        <v>23</v>
      </c>
      <c r="M21" s="25">
        <f t="shared" si="1"/>
        <v>10.8</v>
      </c>
      <c r="N21" s="22">
        <f t="shared" si="2"/>
        <v>94.2</v>
      </c>
      <c r="O21" s="23">
        <f t="shared" si="3"/>
        <v>19</v>
      </c>
      <c r="P21" s="23" t="str">
        <f t="shared" si="4"/>
        <v>Pronssi</v>
      </c>
    </row>
    <row r="22" spans="1:16" ht="15">
      <c r="A22" s="1">
        <v>20</v>
      </c>
      <c r="B22" s="17" t="str">
        <f>IF('[1]Osallistujat'!Q8=0,"",'[1]Osallistujat'!Q8)</f>
        <v>Samu Koikkalainen</v>
      </c>
      <c r="C22" s="18" t="str">
        <f>IF('[1]Osallistujat'!R8=0,"",'[1]Osallistujat'!R8)</f>
        <v>Rakuunat</v>
      </c>
      <c r="D22" s="19">
        <v>26.9</v>
      </c>
      <c r="E22" s="22">
        <v>7</v>
      </c>
      <c r="F22" s="22">
        <v>41.9</v>
      </c>
      <c r="G22" s="22">
        <v>27.4</v>
      </c>
      <c r="H22" s="19">
        <v>29</v>
      </c>
      <c r="I22" s="20">
        <v>14</v>
      </c>
      <c r="J22" s="21">
        <f t="shared" si="0"/>
        <v>15</v>
      </c>
      <c r="K22" s="19">
        <v>19</v>
      </c>
      <c r="L22" s="20">
        <v>21</v>
      </c>
      <c r="M22" s="21">
        <f t="shared" si="1"/>
        <v>8</v>
      </c>
      <c r="N22" s="22">
        <f t="shared" si="2"/>
        <v>96.19999999999999</v>
      </c>
      <c r="O22" s="23">
        <f t="shared" si="3"/>
        <v>20</v>
      </c>
      <c r="P22" s="23">
        <f t="shared" si="4"/>
      </c>
    </row>
    <row r="23" spans="1:16" ht="15">
      <c r="A23" s="1">
        <v>21</v>
      </c>
      <c r="B23" s="17" t="str">
        <f>IF('[1]Osallistujat'!Q26=0,"",'[1]Osallistujat'!Q26)</f>
        <v>Rasmus Lehikoinen</v>
      </c>
      <c r="C23" s="18" t="str">
        <f>IF('[1]Osallistujat'!R26=0,"",'[1]Osallistujat'!R26)</f>
        <v>KTP</v>
      </c>
      <c r="D23" s="19">
        <v>25.5</v>
      </c>
      <c r="E23" s="22">
        <v>2</v>
      </c>
      <c r="F23" s="22">
        <v>37.4</v>
      </c>
      <c r="G23" s="22">
        <v>25.4</v>
      </c>
      <c r="H23" s="19">
        <v>27.9</v>
      </c>
      <c r="I23" s="20">
        <v>5</v>
      </c>
      <c r="J23" s="21">
        <f t="shared" si="0"/>
        <v>22.9</v>
      </c>
      <c r="K23" s="19">
        <v>37</v>
      </c>
      <c r="L23" s="20">
        <v>22</v>
      </c>
      <c r="M23" s="21">
        <f t="shared" si="1"/>
        <v>11.8</v>
      </c>
      <c r="N23" s="22">
        <f t="shared" si="2"/>
        <v>97.39999999999999</v>
      </c>
      <c r="O23" s="23">
        <f t="shared" si="3"/>
        <v>21</v>
      </c>
      <c r="P23" s="23">
        <f t="shared" si="4"/>
      </c>
    </row>
    <row r="24" spans="1:16" ht="15">
      <c r="A24" s="1">
        <v>22</v>
      </c>
      <c r="B24" s="17" t="str">
        <f>IF('[1]Osallistujat'!Q25=0,"",'[1]Osallistujat'!Q25)</f>
        <v>Roope Palmu</v>
      </c>
      <c r="C24" s="18" t="str">
        <f>IF('[1]Osallistujat'!R25=0,"",'[1]Osallistujat'!R25)</f>
        <v>KTP</v>
      </c>
      <c r="D24" s="19">
        <v>17.1</v>
      </c>
      <c r="E24" s="22">
        <v>2</v>
      </c>
      <c r="F24" s="22">
        <v>49.6</v>
      </c>
      <c r="G24" s="22">
        <v>25.9</v>
      </c>
      <c r="H24" s="19">
        <v>29.3</v>
      </c>
      <c r="I24" s="20">
        <v>13</v>
      </c>
      <c r="J24" s="21">
        <f t="shared" si="0"/>
        <v>16.3</v>
      </c>
      <c r="K24" s="19">
        <v>24</v>
      </c>
      <c r="L24" s="20">
        <v>23</v>
      </c>
      <c r="M24" s="21">
        <f t="shared" si="1"/>
        <v>9.4</v>
      </c>
      <c r="N24" s="22">
        <f t="shared" si="2"/>
        <v>97.5</v>
      </c>
      <c r="O24" s="23">
        <f t="shared" si="3"/>
        <v>22</v>
      </c>
      <c r="P24" s="23">
        <f t="shared" si="4"/>
      </c>
    </row>
    <row r="25" spans="1:16" ht="15">
      <c r="A25" s="1">
        <v>23</v>
      </c>
      <c r="B25" s="17" t="str">
        <f>IF('[1]Osallistujat'!Q23=0,"",'[1]Osallistujat'!Q23)</f>
        <v>Joni Koskinen</v>
      </c>
      <c r="C25" s="18" t="str">
        <f>IF('[1]Osallistujat'!R23=0,"",'[1]Osallistujat'!R23)</f>
        <v>KTP</v>
      </c>
      <c r="D25" s="19">
        <v>35.4</v>
      </c>
      <c r="E25" s="22">
        <v>6</v>
      </c>
      <c r="F25" s="22">
        <v>36.7</v>
      </c>
      <c r="G25" s="22">
        <v>26</v>
      </c>
      <c r="H25" s="19">
        <v>26.9</v>
      </c>
      <c r="I25" s="20">
        <v>12</v>
      </c>
      <c r="J25" s="21">
        <f t="shared" si="0"/>
        <v>14.899999999999999</v>
      </c>
      <c r="K25" s="19">
        <v>17</v>
      </c>
      <c r="L25" s="20">
        <v>20</v>
      </c>
      <c r="M25" s="21">
        <f t="shared" si="1"/>
        <v>7.4</v>
      </c>
      <c r="N25" s="22">
        <f t="shared" si="2"/>
        <v>99.6</v>
      </c>
      <c r="O25" s="23">
        <f t="shared" si="3"/>
        <v>23</v>
      </c>
      <c r="P25" s="23">
        <f t="shared" si="4"/>
      </c>
    </row>
    <row r="26" spans="1:16" ht="15">
      <c r="A26" s="1">
        <v>24</v>
      </c>
      <c r="B26" s="17" t="str">
        <f>IF('[1]Osallistujat'!Q16=0,"",'[1]Osallistujat'!Q16)</f>
        <v>Ville Pönkä</v>
      </c>
      <c r="C26" s="18" t="str">
        <f>IF('[1]Osallistujat'!R16=0,"",'[1]Osallistujat'!R16)</f>
        <v>Sudet</v>
      </c>
      <c r="D26" s="19">
        <v>35.5</v>
      </c>
      <c r="E26" s="22">
        <v>5</v>
      </c>
      <c r="F26" s="22">
        <v>39</v>
      </c>
      <c r="G26" s="22">
        <v>26.7</v>
      </c>
      <c r="H26" s="19">
        <v>28.6</v>
      </c>
      <c r="I26" s="20">
        <v>13</v>
      </c>
      <c r="J26" s="21">
        <f t="shared" si="0"/>
        <v>15.600000000000001</v>
      </c>
      <c r="K26" s="19">
        <v>38</v>
      </c>
      <c r="L26" s="20">
        <v>22</v>
      </c>
      <c r="M26" s="21">
        <f t="shared" si="1"/>
        <v>12</v>
      </c>
      <c r="N26" s="22">
        <f t="shared" si="2"/>
        <v>99.8</v>
      </c>
      <c r="O26" s="23">
        <f t="shared" si="3"/>
        <v>24</v>
      </c>
      <c r="P26" s="23">
        <f t="shared" si="4"/>
      </c>
    </row>
    <row r="27" spans="1:16" ht="15">
      <c r="A27" s="1">
        <v>25</v>
      </c>
      <c r="B27" s="17" t="str">
        <f>IF('[1]Osallistujat'!Q20=0,"",'[1]Osallistujat'!Q20)</f>
        <v>Sami Kontulainen</v>
      </c>
      <c r="C27" s="18" t="str">
        <f>IF('[1]Osallistujat'!R20=0,"",'[1]Osallistujat'!R20)</f>
        <v>MiKi</v>
      </c>
      <c r="D27" s="19">
        <v>29.4</v>
      </c>
      <c r="E27" s="22">
        <v>3</v>
      </c>
      <c r="F27" s="22">
        <v>45.9</v>
      </c>
      <c r="G27" s="22">
        <v>27.9</v>
      </c>
      <c r="H27" s="19">
        <v>26.3</v>
      </c>
      <c r="I27" s="20">
        <v>17</v>
      </c>
      <c r="J27" s="21">
        <f t="shared" si="0"/>
        <v>9.3</v>
      </c>
      <c r="K27" s="19">
        <v>34</v>
      </c>
      <c r="L27" s="20">
        <v>12</v>
      </c>
      <c r="M27" s="21">
        <f t="shared" si="1"/>
        <v>9.2</v>
      </c>
      <c r="N27" s="22">
        <f t="shared" si="2"/>
        <v>100.3</v>
      </c>
      <c r="O27" s="23">
        <f t="shared" si="3"/>
        <v>25</v>
      </c>
      <c r="P27" s="23">
        <f t="shared" si="4"/>
      </c>
    </row>
    <row r="28" spans="1:16" ht="15">
      <c r="A28" s="1">
        <v>26</v>
      </c>
      <c r="B28" s="17" t="str">
        <f>IF('[1]Osallistujat'!Q29=0,"",'[1]Osallistujat'!Q29)</f>
        <v>Tomas Nyström</v>
      </c>
      <c r="C28" s="18" t="str">
        <f>IF('[1]Osallistujat'!R29=0,"",'[1]Osallistujat'!R29)</f>
        <v>KTP</v>
      </c>
      <c r="D28" s="19">
        <v>28</v>
      </c>
      <c r="E28" s="22">
        <v>3</v>
      </c>
      <c r="F28" s="22">
        <v>38.9</v>
      </c>
      <c r="G28" s="22">
        <v>28.7</v>
      </c>
      <c r="H28" s="19">
        <v>27.5</v>
      </c>
      <c r="I28" s="20">
        <v>13</v>
      </c>
      <c r="J28" s="21">
        <f t="shared" si="0"/>
        <v>14.5</v>
      </c>
      <c r="K28" s="19">
        <v>14</v>
      </c>
      <c r="L28" s="20">
        <v>18</v>
      </c>
      <c r="M28" s="21">
        <f t="shared" si="1"/>
        <v>6.4</v>
      </c>
      <c r="N28" s="22">
        <f t="shared" si="2"/>
        <v>100.7</v>
      </c>
      <c r="O28" s="23">
        <f t="shared" si="3"/>
        <v>26</v>
      </c>
      <c r="P28" s="23">
        <f t="shared" si="4"/>
      </c>
    </row>
    <row r="29" spans="1:16" ht="15">
      <c r="A29" s="1">
        <v>27</v>
      </c>
      <c r="B29" s="17" t="str">
        <f>IF('[1]Osallistujat'!Q28=0,"",'[1]Osallistujat'!Q28)</f>
        <v>Joonas Liikanen</v>
      </c>
      <c r="C29" s="18" t="str">
        <f>IF('[1]Osallistujat'!R28=0,"",'[1]Osallistujat'!R28)</f>
        <v>KTP</v>
      </c>
      <c r="D29" s="19">
        <v>29.2</v>
      </c>
      <c r="E29" s="22">
        <v>7</v>
      </c>
      <c r="F29" s="22">
        <v>38.7</v>
      </c>
      <c r="G29" s="22">
        <v>27.1</v>
      </c>
      <c r="H29" s="19">
        <v>29.5</v>
      </c>
      <c r="I29" s="20">
        <v>5</v>
      </c>
      <c r="J29" s="21">
        <f t="shared" si="0"/>
        <v>24.5</v>
      </c>
      <c r="K29" s="19">
        <v>26</v>
      </c>
      <c r="L29" s="20">
        <v>20</v>
      </c>
      <c r="M29" s="21">
        <f t="shared" si="1"/>
        <v>9.2</v>
      </c>
      <c r="N29" s="22">
        <f t="shared" si="2"/>
        <v>103.3</v>
      </c>
      <c r="O29" s="23">
        <f t="shared" si="3"/>
        <v>27</v>
      </c>
      <c r="P29" s="23">
        <f t="shared" si="4"/>
      </c>
    </row>
    <row r="30" spans="1:16" ht="15">
      <c r="A30" s="1">
        <v>28</v>
      </c>
      <c r="B30" s="17" t="str">
        <f>IF('[1]Osallistujat'!Q12=0,"",'[1]Osallistujat'!Q12)</f>
        <v>Antti Kilpeläinen</v>
      </c>
      <c r="C30" s="18" t="str">
        <f>IF('[1]Osallistujat'!R12=0,"",'[1]Osallistujat'!R12)</f>
        <v>HaPK</v>
      </c>
      <c r="D30" s="19">
        <v>31.7</v>
      </c>
      <c r="E30" s="22">
        <v>4</v>
      </c>
      <c r="F30" s="22">
        <v>40.2</v>
      </c>
      <c r="G30" s="22">
        <v>28.2</v>
      </c>
      <c r="H30" s="19">
        <v>29.9</v>
      </c>
      <c r="I30" s="20">
        <v>8</v>
      </c>
      <c r="J30" s="21">
        <f t="shared" si="0"/>
        <v>21.9</v>
      </c>
      <c r="K30" s="19">
        <v>36</v>
      </c>
      <c r="L30" s="20">
        <v>26</v>
      </c>
      <c r="M30" s="21">
        <f t="shared" si="1"/>
        <v>12.4</v>
      </c>
      <c r="N30" s="22">
        <f t="shared" si="2"/>
        <v>105.6</v>
      </c>
      <c r="O30" s="23">
        <f t="shared" si="3"/>
        <v>28</v>
      </c>
      <c r="P30" s="23">
        <f t="shared" si="4"/>
      </c>
    </row>
    <row r="31" spans="1:16" ht="15">
      <c r="A31" s="1">
        <v>29</v>
      </c>
      <c r="B31" s="17" t="str">
        <f>IF('[1]Osallistujat'!Q10=0,"",'[1]Osallistujat'!Q10)</f>
        <v>Juho Vauhkonen</v>
      </c>
      <c r="C31" s="18" t="str">
        <f>IF('[1]Osallistujat'!R10=0,"",'[1]Osallistujat'!R10)</f>
        <v>PEPO</v>
      </c>
      <c r="D31" s="19">
        <v>40</v>
      </c>
      <c r="E31" s="22">
        <v>6</v>
      </c>
      <c r="F31" s="22">
        <v>42.6</v>
      </c>
      <c r="G31" s="22">
        <v>28.5</v>
      </c>
      <c r="H31" s="19">
        <v>28.2</v>
      </c>
      <c r="I31" s="20">
        <v>11</v>
      </c>
      <c r="J31" s="21">
        <f t="shared" si="0"/>
        <v>17.2</v>
      </c>
      <c r="K31" s="19">
        <v>37</v>
      </c>
      <c r="L31" s="20">
        <v>19</v>
      </c>
      <c r="M31" s="21">
        <f t="shared" si="1"/>
        <v>11.2</v>
      </c>
      <c r="N31" s="22">
        <f t="shared" si="2"/>
        <v>111.10000000000001</v>
      </c>
      <c r="O31" s="23">
        <f t="shared" si="3"/>
        <v>29</v>
      </c>
      <c r="P31" s="23">
        <f t="shared" si="4"/>
      </c>
    </row>
    <row r="32" spans="1:16" ht="15">
      <c r="A32" s="1">
        <v>30</v>
      </c>
      <c r="B32" s="17" t="str">
        <f>IF('[1]Osallistujat'!Q22=0,"",'[1]Osallistujat'!Q22)</f>
        <v>Juuso Vuorinen</v>
      </c>
      <c r="C32" s="18" t="str">
        <f>IF('[1]Osallistujat'!R22=0,"",'[1]Osallistujat'!R22)</f>
        <v>MiKi</v>
      </c>
      <c r="D32" s="19">
        <v>32.2</v>
      </c>
      <c r="E32" s="22">
        <v>2</v>
      </c>
      <c r="F32" s="22">
        <v>47.7</v>
      </c>
      <c r="G32" s="22">
        <v>27.5</v>
      </c>
      <c r="H32" s="19">
        <v>28.3</v>
      </c>
      <c r="I32" s="20">
        <v>12</v>
      </c>
      <c r="J32" s="21">
        <f t="shared" si="0"/>
        <v>16.3</v>
      </c>
      <c r="K32" s="19">
        <v>36</v>
      </c>
      <c r="L32" s="20">
        <v>13</v>
      </c>
      <c r="M32" s="21">
        <f t="shared" si="1"/>
        <v>9.8</v>
      </c>
      <c r="N32" s="22">
        <f t="shared" si="2"/>
        <v>111.9</v>
      </c>
      <c r="O32" s="23">
        <f t="shared" si="3"/>
        <v>30</v>
      </c>
      <c r="P32" s="23">
        <f t="shared" si="4"/>
      </c>
    </row>
    <row r="33" spans="1:16" ht="15">
      <c r="A33" s="1">
        <v>31</v>
      </c>
      <c r="B33" s="17" t="str">
        <f>IF('[1]Osallistujat'!Q5=0,"",'[1]Osallistujat'!Q5)</f>
        <v>Arttu Siekkinen</v>
      </c>
      <c r="C33" s="18" t="str">
        <f>IF('[1]Osallistujat'!R5=0,"",'[1]Osallistujat'!R5)</f>
        <v>Purha</v>
      </c>
      <c r="D33" s="19">
        <v>36.4</v>
      </c>
      <c r="E33" s="22">
        <v>2</v>
      </c>
      <c r="F33" s="22">
        <v>46</v>
      </c>
      <c r="G33" s="22">
        <v>29.4</v>
      </c>
      <c r="H33" s="19">
        <v>29.1</v>
      </c>
      <c r="I33" s="20">
        <v>16</v>
      </c>
      <c r="J33" s="21">
        <f t="shared" si="0"/>
        <v>13.100000000000001</v>
      </c>
      <c r="K33" s="19">
        <v>35</v>
      </c>
      <c r="L33" s="20">
        <v>15</v>
      </c>
      <c r="M33" s="21">
        <f t="shared" si="1"/>
        <v>10</v>
      </c>
      <c r="N33" s="22">
        <f t="shared" si="2"/>
        <v>112.9</v>
      </c>
      <c r="O33" s="23">
        <f t="shared" si="3"/>
        <v>31</v>
      </c>
      <c r="P33" s="23">
        <f t="shared" si="4"/>
      </c>
    </row>
    <row r="34" spans="1:16" ht="15">
      <c r="A34" s="1">
        <v>32</v>
      </c>
      <c r="B34" s="17" t="str">
        <f>IF('[1]Osallistujat'!Q43=0,"",'[1]Osallistujat'!Q43)</f>
        <v>Markus Salminen</v>
      </c>
      <c r="C34" s="18" t="str">
        <f>IF('[1]Osallistujat'!R43=0,"",'[1]Osallistujat'!R43)</f>
        <v>MyPa</v>
      </c>
      <c r="D34" s="27">
        <v>40</v>
      </c>
      <c r="E34" s="26">
        <v>4</v>
      </c>
      <c r="F34" s="26">
        <v>39.6</v>
      </c>
      <c r="G34" s="26">
        <v>29.3</v>
      </c>
      <c r="H34" s="27">
        <v>29.6</v>
      </c>
      <c r="I34" s="28">
        <v>14</v>
      </c>
      <c r="J34" s="25">
        <f t="shared" si="0"/>
        <v>15.600000000000001</v>
      </c>
      <c r="K34" s="27">
        <v>26</v>
      </c>
      <c r="L34" s="28">
        <v>7</v>
      </c>
      <c r="M34" s="25">
        <f t="shared" si="1"/>
        <v>6.6</v>
      </c>
      <c r="N34" s="22">
        <f t="shared" si="2"/>
        <v>113.9</v>
      </c>
      <c r="O34" s="23">
        <f t="shared" si="3"/>
        <v>32</v>
      </c>
      <c r="P34" s="23">
        <f t="shared" si="4"/>
      </c>
    </row>
    <row r="35" spans="1:16" ht="15">
      <c r="A35" s="1">
        <v>33</v>
      </c>
      <c r="B35" s="17" t="str">
        <f>IF('[1]Osallistujat'!Q9=0,"",'[1]Osallistujat'!Q9)</f>
        <v>Niklas Santanen</v>
      </c>
      <c r="C35" s="18" t="str">
        <f>IF('[1]Osallistujat'!R9=0,"",'[1]Osallistujat'!R9)</f>
        <v>PEPO</v>
      </c>
      <c r="D35" s="19">
        <v>40</v>
      </c>
      <c r="E35" s="22">
        <v>4</v>
      </c>
      <c r="F35" s="22">
        <v>42.1</v>
      </c>
      <c r="G35" s="22">
        <v>28.5</v>
      </c>
      <c r="H35" s="19">
        <v>31.7</v>
      </c>
      <c r="I35" s="20">
        <v>14</v>
      </c>
      <c r="J35" s="21">
        <f t="shared" si="0"/>
        <v>17.7</v>
      </c>
      <c r="K35" s="19">
        <v>31</v>
      </c>
      <c r="L35" s="20">
        <v>20</v>
      </c>
      <c r="M35" s="21">
        <f t="shared" si="1"/>
        <v>10.2</v>
      </c>
      <c r="N35" s="22">
        <f t="shared" si="2"/>
        <v>114.10000000000001</v>
      </c>
      <c r="O35" s="23">
        <f t="shared" si="3"/>
        <v>33</v>
      </c>
      <c r="P35" s="23">
        <f t="shared" si="4"/>
      </c>
    </row>
    <row r="36" spans="1:16" ht="15">
      <c r="A36" s="1">
        <v>34</v>
      </c>
      <c r="B36" s="17" t="str">
        <f>IF('[1]Osallistujat'!Q21=0,"",'[1]Osallistujat'!Q21)</f>
        <v>Ville Pöntinen</v>
      </c>
      <c r="C36" s="18" t="str">
        <f>IF('[1]Osallistujat'!R21=0,"",'[1]Osallistujat'!R21)</f>
        <v>MiKi</v>
      </c>
      <c r="D36" s="19">
        <v>35</v>
      </c>
      <c r="E36" s="22">
        <v>2</v>
      </c>
      <c r="F36" s="22">
        <v>43.2</v>
      </c>
      <c r="G36" s="22">
        <v>27.4</v>
      </c>
      <c r="H36" s="19">
        <v>36.5</v>
      </c>
      <c r="I36" s="20">
        <v>13</v>
      </c>
      <c r="J36" s="21">
        <f t="shared" si="0"/>
        <v>23.5</v>
      </c>
      <c r="K36" s="19">
        <v>30</v>
      </c>
      <c r="L36" s="20">
        <v>23</v>
      </c>
      <c r="M36" s="21">
        <f t="shared" si="1"/>
        <v>10.6</v>
      </c>
      <c r="N36" s="22">
        <f t="shared" si="2"/>
        <v>116.5</v>
      </c>
      <c r="O36" s="23">
        <f t="shared" si="3"/>
        <v>34</v>
      </c>
      <c r="P36" s="23">
        <f t="shared" si="4"/>
      </c>
    </row>
    <row r="37" spans="1:16" ht="15">
      <c r="A37" s="1">
        <v>35</v>
      </c>
      <c r="B37" s="17" t="str">
        <f>IF('[1]Osallistujat'!Q19=0,"",'[1]Osallistujat'!Q19)</f>
        <v>Joni Niemi</v>
      </c>
      <c r="C37" s="18" t="str">
        <f>IF('[1]Osallistujat'!R19=0,"",'[1]Osallistujat'!R19)</f>
        <v>MP</v>
      </c>
      <c r="D37" s="19">
        <v>40</v>
      </c>
      <c r="E37" s="22">
        <v>4</v>
      </c>
      <c r="F37" s="22">
        <v>40.1</v>
      </c>
      <c r="G37" s="22">
        <v>25.8</v>
      </c>
      <c r="H37" s="19">
        <v>31</v>
      </c>
      <c r="I37" s="20">
        <v>5</v>
      </c>
      <c r="J37" s="21">
        <f t="shared" si="0"/>
        <v>26</v>
      </c>
      <c r="K37" s="19">
        <v>31</v>
      </c>
      <c r="L37" s="20">
        <v>25</v>
      </c>
      <c r="M37" s="21">
        <f t="shared" si="1"/>
        <v>11.2</v>
      </c>
      <c r="N37" s="22">
        <f t="shared" si="2"/>
        <v>116.7</v>
      </c>
      <c r="O37" s="23">
        <v>35</v>
      </c>
      <c r="P37" s="23">
        <f t="shared" si="4"/>
      </c>
    </row>
    <row r="38" spans="1:16" ht="15">
      <c r="A38" s="1">
        <v>36</v>
      </c>
      <c r="B38" s="17" t="str">
        <f>IF('[1]Osallistujat'!Q13=0,"",'[1]Osallistujat'!Q13)</f>
        <v>Jani Jokela</v>
      </c>
      <c r="C38" s="18" t="str">
        <f>IF('[1]Osallistujat'!R13=0,"",'[1]Osallistujat'!R13)</f>
        <v>HaPK</v>
      </c>
      <c r="D38" s="19">
        <v>31.8</v>
      </c>
      <c r="E38" s="22">
        <v>4</v>
      </c>
      <c r="F38" s="22">
        <v>50.6</v>
      </c>
      <c r="G38" s="22">
        <v>28.4</v>
      </c>
      <c r="H38" s="19">
        <v>29</v>
      </c>
      <c r="I38" s="20">
        <v>10</v>
      </c>
      <c r="J38" s="21">
        <f t="shared" si="0"/>
        <v>19</v>
      </c>
      <c r="K38" s="19">
        <v>31</v>
      </c>
      <c r="L38" s="20">
        <v>9</v>
      </c>
      <c r="M38" s="21">
        <f t="shared" si="1"/>
        <v>8</v>
      </c>
      <c r="N38" s="22">
        <f t="shared" si="2"/>
        <v>117.80000000000001</v>
      </c>
      <c r="O38" s="23">
        <v>36</v>
      </c>
      <c r="P38" s="23">
        <f t="shared" si="4"/>
      </c>
    </row>
    <row r="39" spans="1:16" ht="15">
      <c r="A39" s="1">
        <v>37</v>
      </c>
      <c r="B39" s="17" t="str">
        <f>IF('[1]Osallistujat'!Q11=0,"",'[1]Osallistujat'!Q11)</f>
        <v>Olli Nikkinen</v>
      </c>
      <c r="C39" s="18" t="str">
        <f>IF('[1]Osallistujat'!R11=0,"",'[1]Osallistujat'!R11)</f>
        <v>PEPO</v>
      </c>
      <c r="D39" s="19">
        <v>40</v>
      </c>
      <c r="E39" s="22">
        <v>3</v>
      </c>
      <c r="F39" s="22">
        <v>41.6</v>
      </c>
      <c r="G39" s="22">
        <v>29.1</v>
      </c>
      <c r="H39" s="19">
        <v>29.4</v>
      </c>
      <c r="I39" s="20">
        <v>9</v>
      </c>
      <c r="J39" s="21">
        <f t="shared" si="0"/>
        <v>20.4</v>
      </c>
      <c r="K39" s="19">
        <v>34</v>
      </c>
      <c r="L39" s="20">
        <v>15</v>
      </c>
      <c r="M39" s="21">
        <f t="shared" si="1"/>
        <v>9.8</v>
      </c>
      <c r="N39" s="22">
        <f t="shared" si="2"/>
        <v>118.3</v>
      </c>
      <c r="O39" s="23">
        <v>37</v>
      </c>
      <c r="P39" s="23">
        <f t="shared" si="4"/>
      </c>
    </row>
    <row r="40" spans="1:16" ht="15">
      <c r="A40" s="1">
        <v>38</v>
      </c>
      <c r="B40" s="17" t="str">
        <f>IF('[1]Osallistujat'!Q18=0,"",'[1]Osallistujat'!Q18)</f>
        <v>Jere Hasanen</v>
      </c>
      <c r="C40" s="18" t="str">
        <f>IF('[1]Osallistujat'!R18=0,"",'[1]Osallistujat'!R18)</f>
        <v>MP</v>
      </c>
      <c r="D40" s="19">
        <v>40</v>
      </c>
      <c r="E40" s="22">
        <v>1</v>
      </c>
      <c r="F40" s="22">
        <v>41.8</v>
      </c>
      <c r="G40" s="22">
        <v>30.7</v>
      </c>
      <c r="H40" s="19">
        <v>28.5</v>
      </c>
      <c r="I40" s="20">
        <v>7</v>
      </c>
      <c r="J40" s="21">
        <f t="shared" si="0"/>
        <v>21.5</v>
      </c>
      <c r="K40" s="19">
        <v>0</v>
      </c>
      <c r="L40" s="20">
        <v>26</v>
      </c>
      <c r="M40" s="21">
        <f t="shared" si="1"/>
        <v>5.2</v>
      </c>
      <c r="N40" s="22">
        <f t="shared" si="2"/>
        <v>127.8</v>
      </c>
      <c r="O40" s="23">
        <v>38</v>
      </c>
      <c r="P40" s="23">
        <f t="shared" si="4"/>
      </c>
    </row>
    <row r="41" spans="1:16" ht="15">
      <c r="A41" s="1">
        <v>39</v>
      </c>
      <c r="B41" s="17" t="str">
        <f>IF('[1]Osallistujat'!Q14=0,"",'[1]Osallistujat'!Q14)</f>
        <v>Olli Tohmo</v>
      </c>
      <c r="C41" s="18" t="str">
        <f>IF('[1]Osallistujat'!R14=0,"",'[1]Osallistujat'!R14)</f>
        <v>HaPK</v>
      </c>
      <c r="D41" s="19">
        <v>40</v>
      </c>
      <c r="E41" s="22">
        <v>2</v>
      </c>
      <c r="F41" s="22">
        <v>60</v>
      </c>
      <c r="G41" s="22">
        <v>29.5</v>
      </c>
      <c r="H41" s="19">
        <v>31.8</v>
      </c>
      <c r="I41" s="20">
        <v>13</v>
      </c>
      <c r="J41" s="21">
        <f t="shared" si="0"/>
        <v>18.8</v>
      </c>
      <c r="K41" s="19">
        <v>25</v>
      </c>
      <c r="L41" s="20">
        <v>20</v>
      </c>
      <c r="M41" s="21">
        <f t="shared" si="1"/>
        <v>9</v>
      </c>
      <c r="N41" s="22">
        <f t="shared" si="2"/>
        <v>137.3</v>
      </c>
      <c r="O41" s="23">
        <v>39</v>
      </c>
      <c r="P41" s="23">
        <f t="shared" si="4"/>
      </c>
    </row>
    <row r="42" spans="1:16" ht="15">
      <c r="A42" s="1">
        <v>40</v>
      </c>
      <c r="B42" s="17" t="str">
        <f>IF('[1]Osallistujat'!Q2=0,"",'[1]Osallistujat'!Q2)</f>
        <v>Lauri Kukkola</v>
      </c>
      <c r="C42" s="18" t="str">
        <f>IF('[1]Osallistujat'!R2=0,"",'[1]Osallistujat'!R2)</f>
        <v>KumuJT</v>
      </c>
      <c r="D42" s="19">
        <v>40</v>
      </c>
      <c r="E42" s="22">
        <v>3</v>
      </c>
      <c r="F42" s="22">
        <v>60</v>
      </c>
      <c r="G42" s="22">
        <v>50</v>
      </c>
      <c r="H42" s="19">
        <v>60</v>
      </c>
      <c r="I42" s="20">
        <v>0</v>
      </c>
      <c r="J42" s="21">
        <f t="shared" si="0"/>
        <v>60</v>
      </c>
      <c r="K42" s="19">
        <v>0</v>
      </c>
      <c r="L42" s="20">
        <v>0</v>
      </c>
      <c r="M42" s="21">
        <f t="shared" si="1"/>
        <v>0</v>
      </c>
      <c r="N42" s="22">
        <f t="shared" si="2"/>
        <v>407</v>
      </c>
      <c r="O42" s="23">
        <v>40</v>
      </c>
      <c r="P42" s="23">
        <f t="shared" si="4"/>
      </c>
    </row>
    <row r="43" spans="1:16" ht="15">
      <c r="A43" s="1">
        <v>41</v>
      </c>
      <c r="B43" s="17">
        <f>IF('[1]Osallistujat'!Q4=0,"",'[1]Osallistujat'!Q4)</f>
      </c>
      <c r="C43" s="18">
        <f>IF('[1]Osallistujat'!R4=0,"",'[1]Osallistujat'!R4)</f>
      </c>
      <c r="D43" s="19"/>
      <c r="E43" s="22"/>
      <c r="F43" s="22"/>
      <c r="G43" s="22"/>
      <c r="H43" s="19"/>
      <c r="I43" s="20"/>
      <c r="J43" s="21">
        <f t="shared" si="0"/>
        <v>0</v>
      </c>
      <c r="K43" s="19"/>
      <c r="L43" s="20"/>
      <c r="M43" s="21">
        <f t="shared" si="1"/>
        <v>0</v>
      </c>
      <c r="N43" s="22">
        <f t="shared" si="2"/>
        <v>900</v>
      </c>
      <c r="O43" s="23"/>
      <c r="P43" s="23">
        <f t="shared" si="4"/>
      </c>
    </row>
    <row r="44" spans="1:16" ht="15">
      <c r="A44" s="1">
        <v>42</v>
      </c>
      <c r="B44" s="17">
        <f>IF('[1]Osallistujat'!Q24=0,"",'[1]Osallistujat'!Q24)</f>
      </c>
      <c r="C44" s="18">
        <f>IF('[1]Osallistujat'!R24=0,"",'[1]Osallistujat'!R24)</f>
      </c>
      <c r="D44" s="19"/>
      <c r="E44" s="22"/>
      <c r="F44" s="22"/>
      <c r="G44" s="22"/>
      <c r="H44" s="19"/>
      <c r="I44" s="20"/>
      <c r="J44" s="21">
        <f t="shared" si="0"/>
        <v>0</v>
      </c>
      <c r="K44" s="19"/>
      <c r="L44" s="20"/>
      <c r="M44" s="21">
        <f t="shared" si="1"/>
        <v>0</v>
      </c>
      <c r="N44" s="22">
        <f t="shared" si="2"/>
        <v>900</v>
      </c>
      <c r="O44" s="23"/>
      <c r="P44" s="23">
        <f t="shared" si="4"/>
      </c>
    </row>
    <row r="45" spans="1:16" ht="15">
      <c r="A45" s="1">
        <v>43</v>
      </c>
      <c r="B45" s="17">
        <f>IF('[1]Osallistujat'!Q35=0,"",'[1]Osallistujat'!Q35)</f>
      </c>
      <c r="C45" s="18">
        <f>IF('[1]Osallistujat'!R35=0,"",'[1]Osallistujat'!R35)</f>
      </c>
      <c r="D45" s="27"/>
      <c r="E45" s="26"/>
      <c r="F45" s="26"/>
      <c r="G45" s="26"/>
      <c r="H45" s="27"/>
      <c r="I45" s="28"/>
      <c r="J45" s="25">
        <f t="shared" si="0"/>
        <v>0</v>
      </c>
      <c r="K45" s="27"/>
      <c r="L45" s="28"/>
      <c r="M45" s="25">
        <f t="shared" si="1"/>
        <v>0</v>
      </c>
      <c r="N45" s="22">
        <f t="shared" si="2"/>
        <v>900</v>
      </c>
      <c r="O45" s="23"/>
      <c r="P45" s="23">
        <f t="shared" si="4"/>
      </c>
    </row>
    <row r="46" spans="1:16" ht="15">
      <c r="A46" s="1">
        <v>44</v>
      </c>
      <c r="B46" s="17">
        <f>IF('[1]Osallistujat'!Q44=0,"",'[1]Osallistujat'!Q44)</f>
      </c>
      <c r="C46" s="18">
        <f>IF('[1]Osallistujat'!R44=0,"",'[1]Osallistujat'!R44)</f>
      </c>
      <c r="D46" s="27"/>
      <c r="E46" s="26"/>
      <c r="F46" s="26"/>
      <c r="G46" s="26"/>
      <c r="H46" s="27"/>
      <c r="I46" s="28"/>
      <c r="J46" s="25">
        <f t="shared" si="0"/>
        <v>0</v>
      </c>
      <c r="K46" s="27"/>
      <c r="L46" s="28"/>
      <c r="M46" s="25">
        <f t="shared" si="1"/>
        <v>0</v>
      </c>
      <c r="N46" s="22">
        <f t="shared" si="2"/>
        <v>900</v>
      </c>
      <c r="O46" s="23"/>
      <c r="P46" s="23">
        <f t="shared" si="4"/>
      </c>
    </row>
  </sheetData>
  <printOptions horizontalCentered="1"/>
  <pageMargins left="0.1968503937007874" right="0.2362204724409449" top="0.7874015748031497" bottom="0.11811023622047245" header="0.31496062992125984" footer="0.03937007874015748"/>
  <pageSetup fitToHeight="1" fitToWidth="1" horizontalDpi="300" verticalDpi="300" orientation="landscape" paperSize="9" scale="81" r:id="rId1"/>
  <headerFooter alignWithMargins="0">
    <oddHeader>&amp;L&amp;10SPL Kaakkois-Suomen piiri/ KotkanNappulat
Taitokilpailut 09.10.2005
Kotka&amp;C&amp;A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5" zoomScaleNormal="75" workbookViewId="0" topLeftCell="A1">
      <pane xSplit="3" ySplit="2" topLeftCell="D3" activePane="bottomRight" state="frozen"/>
      <selection pane="topLeft" activeCell="K30" sqref="K30"/>
      <selection pane="topRight" activeCell="K30" sqref="K30"/>
      <selection pane="bottomLeft" activeCell="K30" sqref="K30"/>
      <selection pane="bottomRight" activeCell="O47" sqref="O47"/>
    </sheetView>
  </sheetViews>
  <sheetFormatPr defaultColWidth="8.88671875" defaultRowHeight="15"/>
  <cols>
    <col min="1" max="1" width="3.4453125" style="38" customWidth="1"/>
    <col min="2" max="2" width="14.3359375" style="39" bestFit="1" customWidth="1"/>
    <col min="3" max="3" width="7.6640625" style="39" bestFit="1" customWidth="1"/>
    <col min="4" max="4" width="12.99609375" style="39" customWidth="1"/>
    <col min="5" max="5" width="7.5546875" style="39" customWidth="1"/>
    <col min="6" max="6" width="9.88671875" style="39" customWidth="1"/>
    <col min="7" max="7" width="9.6640625" style="39" customWidth="1"/>
    <col min="8" max="8" width="6.88671875" style="39" customWidth="1"/>
    <col min="9" max="9" width="7.4453125" style="39" customWidth="1"/>
    <col min="10" max="10" width="8.10546875" style="39" customWidth="1"/>
    <col min="11" max="11" width="7.21484375" style="39" customWidth="1"/>
    <col min="12" max="12" width="7.3359375" style="39" customWidth="1"/>
    <col min="13" max="13" width="7.6640625" style="39" customWidth="1"/>
    <col min="14" max="14" width="10.21484375" style="39" customWidth="1"/>
    <col min="15" max="16384" width="8.88671875" style="39" customWidth="1"/>
  </cols>
  <sheetData>
    <row r="1" spans="1:16" s="37" customFormat="1" ht="15.75">
      <c r="A1" s="32"/>
      <c r="B1" s="33"/>
      <c r="C1" s="34"/>
      <c r="D1" s="4" t="s">
        <v>22</v>
      </c>
      <c r="E1" s="7" t="s">
        <v>1</v>
      </c>
      <c r="F1" s="8" t="s">
        <v>2</v>
      </c>
      <c r="G1" s="8" t="s">
        <v>3</v>
      </c>
      <c r="H1" s="4" t="s">
        <v>4</v>
      </c>
      <c r="I1" s="35"/>
      <c r="J1" s="36"/>
      <c r="K1" s="4" t="s">
        <v>5</v>
      </c>
      <c r="L1" s="35"/>
      <c r="M1" s="36"/>
      <c r="N1" s="8" t="s">
        <v>6</v>
      </c>
      <c r="O1" s="8" t="s">
        <v>7</v>
      </c>
      <c r="P1" s="8" t="s">
        <v>8</v>
      </c>
    </row>
    <row r="2" spans="2:16" ht="12.75">
      <c r="B2" s="9" t="s">
        <v>9</v>
      </c>
      <c r="C2" s="10"/>
      <c r="D2" s="11" t="s">
        <v>23</v>
      </c>
      <c r="E2" s="14" t="s">
        <v>14</v>
      </c>
      <c r="F2" s="15" t="s">
        <v>24</v>
      </c>
      <c r="G2" s="16"/>
      <c r="H2" s="11" t="s">
        <v>11</v>
      </c>
      <c r="I2" s="12" t="s">
        <v>12</v>
      </c>
      <c r="J2" s="13" t="s">
        <v>13</v>
      </c>
      <c r="K2" s="11" t="s">
        <v>16</v>
      </c>
      <c r="L2" s="12" t="s">
        <v>17</v>
      </c>
      <c r="M2" s="13" t="s">
        <v>18</v>
      </c>
      <c r="N2" s="16"/>
      <c r="O2" s="16"/>
      <c r="P2" s="16"/>
    </row>
    <row r="3" spans="1:18" ht="15">
      <c r="A3" s="38">
        <v>1</v>
      </c>
      <c r="B3" s="17" t="str">
        <f>IF('[1]Osallistujat'!M12=0,"",'[1]Osallistujat'!M12)</f>
        <v>Ilmari Kontunen</v>
      </c>
      <c r="C3" s="18" t="str">
        <f>IF('[1]Osallistujat'!N12=0,"",'[1]Osallistujat'!N12)</f>
        <v>KTP</v>
      </c>
      <c r="D3" s="19">
        <v>16.9</v>
      </c>
      <c r="E3" s="22">
        <v>7</v>
      </c>
      <c r="F3" s="22">
        <v>35.4</v>
      </c>
      <c r="G3" s="22">
        <v>24.9</v>
      </c>
      <c r="H3" s="19">
        <v>28</v>
      </c>
      <c r="I3" s="20">
        <v>18</v>
      </c>
      <c r="J3" s="21">
        <f aca="true" t="shared" si="0" ref="J3:J34">H3-I3</f>
        <v>10</v>
      </c>
      <c r="K3" s="19">
        <v>25</v>
      </c>
      <c r="L3" s="20">
        <v>23</v>
      </c>
      <c r="M3" s="21">
        <f aca="true" t="shared" si="1" ref="M3:M34">(K3+L3)/5</f>
        <v>9.6</v>
      </c>
      <c r="N3" s="22">
        <f aca="true" t="shared" si="2" ref="N3:N34">IF(D3=0,40,D3)+IF(J3=0,200,J3)+IF(F3=0,60,F3)+IF(G3=0,200,G3)-IF(E3=0,-200,E3)-IF(M3=0,-200,M3)</f>
        <v>70.6</v>
      </c>
      <c r="O3" s="23">
        <f aca="true" t="shared" si="3" ref="O3:O37">RANK(N3,$N$3:$N$37,1)</f>
        <v>1</v>
      </c>
      <c r="P3" s="23" t="str">
        <f aca="true" t="shared" si="4" ref="P3:P34">IF(N3&lt;=Q$3,"Kulta",IF(N3&lt;=Q$4,"Hopea",IF(N3&lt;=Q$5,"Pronssi","")))</f>
        <v>Kulta</v>
      </c>
      <c r="Q3" s="32">
        <v>75</v>
      </c>
      <c r="R3" s="37" t="s">
        <v>19</v>
      </c>
    </row>
    <row r="4" spans="1:18" ht="15">
      <c r="A4" s="38">
        <v>2</v>
      </c>
      <c r="B4" s="17" t="str">
        <f>IF('[1]Osallistujat'!M49=0,"",'[1]Osallistujat'!M49)</f>
        <v>Jere Aallikko</v>
      </c>
      <c r="C4" s="18" t="str">
        <f>IF('[1]Osallistujat'!N49=0,"",'[1]Osallistujat'!N49)</f>
        <v>IPS</v>
      </c>
      <c r="D4" s="27">
        <v>15.7</v>
      </c>
      <c r="E4" s="26">
        <v>8</v>
      </c>
      <c r="F4" s="26">
        <v>35.3</v>
      </c>
      <c r="G4" s="26">
        <v>27.8</v>
      </c>
      <c r="H4" s="27">
        <v>28.4</v>
      </c>
      <c r="I4" s="28">
        <v>18</v>
      </c>
      <c r="J4" s="25">
        <f t="shared" si="0"/>
        <v>10.399999999999999</v>
      </c>
      <c r="K4" s="27">
        <v>30</v>
      </c>
      <c r="L4" s="28">
        <v>22</v>
      </c>
      <c r="M4" s="25">
        <f t="shared" si="1"/>
        <v>10.4</v>
      </c>
      <c r="N4" s="22">
        <f t="shared" si="2"/>
        <v>70.79999999999998</v>
      </c>
      <c r="O4" s="23">
        <f t="shared" si="3"/>
        <v>2</v>
      </c>
      <c r="P4" s="23" t="str">
        <f t="shared" si="4"/>
        <v>Kulta</v>
      </c>
      <c r="Q4" s="32">
        <v>85</v>
      </c>
      <c r="R4" s="37" t="s">
        <v>20</v>
      </c>
    </row>
    <row r="5" spans="1:18" ht="15">
      <c r="A5" s="38">
        <v>3</v>
      </c>
      <c r="B5" s="17" t="str">
        <f>IF('[1]Osallistujat'!M11=0,"",'[1]Osallistujat'!M11)</f>
        <v>Olli Kaakinen</v>
      </c>
      <c r="C5" s="18" t="str">
        <f>IF('[1]Osallistujat'!N11=0,"",'[1]Osallistujat'!N11)</f>
        <v>KTP</v>
      </c>
      <c r="D5" s="19">
        <v>14.3</v>
      </c>
      <c r="E5" s="22">
        <v>10</v>
      </c>
      <c r="F5" s="22">
        <v>36.6</v>
      </c>
      <c r="G5" s="22">
        <v>24.4</v>
      </c>
      <c r="H5" s="19">
        <v>27.6</v>
      </c>
      <c r="I5" s="20">
        <v>7</v>
      </c>
      <c r="J5" s="21">
        <f t="shared" si="0"/>
        <v>20.6</v>
      </c>
      <c r="K5" s="19">
        <v>24</v>
      </c>
      <c r="L5" s="20">
        <v>21</v>
      </c>
      <c r="M5" s="21">
        <f t="shared" si="1"/>
        <v>9</v>
      </c>
      <c r="N5" s="22">
        <f t="shared" si="2"/>
        <v>76.9</v>
      </c>
      <c r="O5" s="23">
        <f t="shared" si="3"/>
        <v>3</v>
      </c>
      <c r="P5" s="23" t="str">
        <f t="shared" si="4"/>
        <v>Hopea</v>
      </c>
      <c r="Q5" s="32">
        <v>100</v>
      </c>
      <c r="R5" s="37" t="s">
        <v>21</v>
      </c>
    </row>
    <row r="6" spans="1:18" ht="15">
      <c r="A6" s="38">
        <v>4</v>
      </c>
      <c r="B6" s="17" t="str">
        <f>IF('[1]Osallistujat'!M3=0,"",'[1]Osallistujat'!M3)</f>
        <v>Alex Oikkonen</v>
      </c>
      <c r="C6" s="18" t="str">
        <f>IF('[1]Osallistujat'!N3=0,"",'[1]Osallistujat'!N3)</f>
        <v>Kultsu</v>
      </c>
      <c r="D6" s="19">
        <v>14.6</v>
      </c>
      <c r="E6" s="22">
        <v>9</v>
      </c>
      <c r="F6" s="22">
        <v>36.2</v>
      </c>
      <c r="G6" s="22">
        <v>26.4</v>
      </c>
      <c r="H6" s="19">
        <v>30.8</v>
      </c>
      <c r="I6" s="20">
        <v>11</v>
      </c>
      <c r="J6" s="21">
        <f t="shared" si="0"/>
        <v>19.8</v>
      </c>
      <c r="K6" s="19">
        <v>30</v>
      </c>
      <c r="L6" s="20">
        <v>25</v>
      </c>
      <c r="M6" s="21">
        <f t="shared" si="1"/>
        <v>11</v>
      </c>
      <c r="N6" s="22">
        <f t="shared" si="2"/>
        <v>77</v>
      </c>
      <c r="O6" s="23">
        <f t="shared" si="3"/>
        <v>4</v>
      </c>
      <c r="P6" s="23" t="str">
        <f t="shared" si="4"/>
        <v>Hopea</v>
      </c>
      <c r="Q6" s="37"/>
      <c r="R6" s="37"/>
    </row>
    <row r="7" spans="1:16" ht="12.75">
      <c r="A7" s="38">
        <v>5</v>
      </c>
      <c r="B7" s="17" t="str">
        <f>IF('[1]Osallistujat'!M51=0,"",'[1]Osallistujat'!M51)</f>
        <v>Roope Kylliäinen</v>
      </c>
      <c r="C7" s="18" t="str">
        <f>IF('[1]Osallistujat'!N51=0,"",'[1]Osallistujat'!N51)</f>
        <v>IPS</v>
      </c>
      <c r="D7" s="27">
        <v>18.8</v>
      </c>
      <c r="E7" s="26">
        <v>4</v>
      </c>
      <c r="F7" s="26">
        <v>37.6</v>
      </c>
      <c r="G7" s="26">
        <v>25.5</v>
      </c>
      <c r="H7" s="27">
        <v>28</v>
      </c>
      <c r="I7" s="28">
        <v>14</v>
      </c>
      <c r="J7" s="25">
        <f t="shared" si="0"/>
        <v>14</v>
      </c>
      <c r="K7" s="27">
        <v>26</v>
      </c>
      <c r="L7" s="28">
        <v>24</v>
      </c>
      <c r="M7" s="25">
        <f t="shared" si="1"/>
        <v>10</v>
      </c>
      <c r="N7" s="22">
        <f t="shared" si="2"/>
        <v>81.9</v>
      </c>
      <c r="O7" s="23">
        <f t="shared" si="3"/>
        <v>5</v>
      </c>
      <c r="P7" s="23" t="str">
        <f t="shared" si="4"/>
        <v>Hopea</v>
      </c>
    </row>
    <row r="8" spans="1:16" ht="12.75">
      <c r="A8" s="38">
        <v>6</v>
      </c>
      <c r="B8" s="17" t="str">
        <f>IF('[1]Osallistujat'!M10=0,"",'[1]Osallistujat'!M10)</f>
        <v>Mikko Piipponen</v>
      </c>
      <c r="C8" s="18" t="str">
        <f>IF('[1]Osallistujat'!N10=0,"",'[1]Osallistujat'!N10)</f>
        <v>KTP</v>
      </c>
      <c r="D8" s="19">
        <v>15.7</v>
      </c>
      <c r="E8" s="22">
        <v>2</v>
      </c>
      <c r="F8" s="22">
        <v>37.9</v>
      </c>
      <c r="G8" s="22">
        <v>25.5</v>
      </c>
      <c r="H8" s="19">
        <v>30.1</v>
      </c>
      <c r="I8" s="20">
        <v>12</v>
      </c>
      <c r="J8" s="21">
        <f t="shared" si="0"/>
        <v>18.1</v>
      </c>
      <c r="K8" s="19">
        <v>31</v>
      </c>
      <c r="L8" s="20">
        <v>21</v>
      </c>
      <c r="M8" s="21">
        <f t="shared" si="1"/>
        <v>10.4</v>
      </c>
      <c r="N8" s="22">
        <f t="shared" si="2"/>
        <v>84.79999999999998</v>
      </c>
      <c r="O8" s="23">
        <f t="shared" si="3"/>
        <v>6</v>
      </c>
      <c r="P8" s="23" t="str">
        <f t="shared" si="4"/>
        <v>Hopea</v>
      </c>
    </row>
    <row r="9" spans="1:16" ht="12.75">
      <c r="A9" s="38">
        <v>7</v>
      </c>
      <c r="B9" s="17" t="str">
        <f>IF('[1]Osallistujat'!M1=0,"",'[1]Osallistujat'!M1)</f>
        <v>Aleksi Pulkkinen</v>
      </c>
      <c r="C9" s="18" t="str">
        <f>IF('[1]Osallistujat'!N1=0,"",'[1]Osallistujat'!N1)</f>
        <v>Kultsu</v>
      </c>
      <c r="D9" s="19">
        <v>19.8</v>
      </c>
      <c r="E9" s="26">
        <v>6</v>
      </c>
      <c r="F9" s="26">
        <v>38.6</v>
      </c>
      <c r="G9" s="26">
        <v>26.6</v>
      </c>
      <c r="H9" s="27">
        <v>25.9</v>
      </c>
      <c r="I9" s="28">
        <v>12</v>
      </c>
      <c r="J9" s="25">
        <f t="shared" si="0"/>
        <v>13.899999999999999</v>
      </c>
      <c r="K9" s="27">
        <v>30</v>
      </c>
      <c r="L9" s="28">
        <v>9</v>
      </c>
      <c r="M9" s="25">
        <f t="shared" si="1"/>
        <v>7.8</v>
      </c>
      <c r="N9" s="22">
        <f t="shared" si="2"/>
        <v>85.10000000000001</v>
      </c>
      <c r="O9" s="23">
        <f t="shared" si="3"/>
        <v>7</v>
      </c>
      <c r="P9" s="23" t="str">
        <f t="shared" si="4"/>
        <v>Pronssi</v>
      </c>
    </row>
    <row r="10" spans="1:16" ht="12.75">
      <c r="A10" s="38">
        <v>8</v>
      </c>
      <c r="B10" s="17" t="str">
        <f>IF('[1]Osallistujat'!M22=0,"",'[1]Osallistujat'!M22)</f>
        <v>Aleksi Halsas</v>
      </c>
      <c r="C10" s="18" t="str">
        <f>IF('[1]Osallistujat'!N22=0,"",'[1]Osallistujat'!N22)</f>
        <v>KTP</v>
      </c>
      <c r="D10" s="19">
        <v>19.3</v>
      </c>
      <c r="E10" s="22">
        <v>4</v>
      </c>
      <c r="F10" s="22">
        <v>39.3</v>
      </c>
      <c r="G10" s="22">
        <v>25</v>
      </c>
      <c r="H10" s="19">
        <v>27.4</v>
      </c>
      <c r="I10" s="20">
        <v>11</v>
      </c>
      <c r="J10" s="21">
        <f t="shared" si="0"/>
        <v>16.4</v>
      </c>
      <c r="K10" s="19">
        <v>32</v>
      </c>
      <c r="L10" s="20">
        <v>17</v>
      </c>
      <c r="M10" s="21">
        <f t="shared" si="1"/>
        <v>9.8</v>
      </c>
      <c r="N10" s="22">
        <f t="shared" si="2"/>
        <v>86.2</v>
      </c>
      <c r="O10" s="23">
        <f t="shared" si="3"/>
        <v>8</v>
      </c>
      <c r="P10" s="23" t="str">
        <f t="shared" si="4"/>
        <v>Pronssi</v>
      </c>
    </row>
    <row r="11" spans="1:16" ht="12.75">
      <c r="A11" s="38">
        <v>9</v>
      </c>
      <c r="B11" s="17" t="str">
        <f>IF('[1]Osallistujat'!M25=0,"",'[1]Osallistujat'!M25)</f>
        <v>Jeremia Kapanen</v>
      </c>
      <c r="C11" s="18" t="str">
        <f>IF('[1]Osallistujat'!N25=0,"",'[1]Osallistujat'!N25)</f>
        <v>KTP</v>
      </c>
      <c r="D11" s="19">
        <v>20.7</v>
      </c>
      <c r="E11" s="22">
        <v>7</v>
      </c>
      <c r="F11" s="22">
        <v>40</v>
      </c>
      <c r="G11" s="22">
        <v>27.4</v>
      </c>
      <c r="H11" s="19">
        <v>28.8</v>
      </c>
      <c r="I11" s="20">
        <v>10</v>
      </c>
      <c r="J11" s="21">
        <f t="shared" si="0"/>
        <v>18.8</v>
      </c>
      <c r="K11" s="19">
        <v>28</v>
      </c>
      <c r="L11" s="20">
        <v>30</v>
      </c>
      <c r="M11" s="21">
        <f t="shared" si="1"/>
        <v>11.6</v>
      </c>
      <c r="N11" s="22">
        <f t="shared" si="2"/>
        <v>88.30000000000001</v>
      </c>
      <c r="O11" s="23">
        <f t="shared" si="3"/>
        <v>9</v>
      </c>
      <c r="P11" s="23" t="str">
        <f t="shared" si="4"/>
        <v>Pronssi</v>
      </c>
    </row>
    <row r="12" spans="1:16" ht="12.75">
      <c r="A12" s="38">
        <v>10</v>
      </c>
      <c r="B12" s="17" t="str">
        <f>IF('[1]Osallistujat'!M40=0,"",'[1]Osallistujat'!M40)</f>
        <v>Juho Raasumaa</v>
      </c>
      <c r="C12" s="18" t="str">
        <f>IF('[1]Osallistujat'!N40=0,"",'[1]Osallistujat'!N40)</f>
        <v>MiKi</v>
      </c>
      <c r="D12" s="27">
        <v>19.3</v>
      </c>
      <c r="E12" s="26">
        <v>6</v>
      </c>
      <c r="F12" s="26">
        <v>40.2</v>
      </c>
      <c r="G12" s="26">
        <v>28.3</v>
      </c>
      <c r="H12" s="27">
        <v>30.9</v>
      </c>
      <c r="I12" s="28">
        <v>13</v>
      </c>
      <c r="J12" s="25">
        <f t="shared" si="0"/>
        <v>17.9</v>
      </c>
      <c r="K12" s="27">
        <v>29</v>
      </c>
      <c r="L12" s="28">
        <v>24</v>
      </c>
      <c r="M12" s="25">
        <f t="shared" si="1"/>
        <v>10.6</v>
      </c>
      <c r="N12" s="22">
        <f t="shared" si="2"/>
        <v>89.10000000000001</v>
      </c>
      <c r="O12" s="23">
        <f t="shared" si="3"/>
        <v>10</v>
      </c>
      <c r="P12" s="23" t="str">
        <f t="shared" si="4"/>
        <v>Pronssi</v>
      </c>
    </row>
    <row r="13" spans="1:16" ht="12.75">
      <c r="A13" s="38">
        <v>11</v>
      </c>
      <c r="B13" s="17" t="str">
        <f>IF('[1]Osallistujat'!M19=0,"",'[1]Osallistujat'!M19)</f>
        <v>Teemu Rinne</v>
      </c>
      <c r="C13" s="18" t="str">
        <f>IF('[1]Osallistujat'!N19=0,"",'[1]Osallistujat'!N19)</f>
        <v>KTP</v>
      </c>
      <c r="D13" s="19">
        <v>36.6</v>
      </c>
      <c r="E13" s="22">
        <v>5</v>
      </c>
      <c r="F13" s="22">
        <v>33.6</v>
      </c>
      <c r="G13" s="22">
        <v>27.1</v>
      </c>
      <c r="H13" s="19">
        <v>26</v>
      </c>
      <c r="I13" s="20">
        <v>17</v>
      </c>
      <c r="J13" s="21">
        <f t="shared" si="0"/>
        <v>9</v>
      </c>
      <c r="K13" s="19">
        <v>30</v>
      </c>
      <c r="L13" s="20">
        <v>22</v>
      </c>
      <c r="M13" s="21">
        <f t="shared" si="1"/>
        <v>10.4</v>
      </c>
      <c r="N13" s="22">
        <f t="shared" si="2"/>
        <v>90.9</v>
      </c>
      <c r="O13" s="23">
        <f t="shared" si="3"/>
        <v>11</v>
      </c>
      <c r="P13" s="23" t="str">
        <f t="shared" si="4"/>
        <v>Pronssi</v>
      </c>
    </row>
    <row r="14" spans="1:16" ht="12.75">
      <c r="A14" s="38">
        <v>12</v>
      </c>
      <c r="B14" s="17" t="str">
        <f>IF('[1]Osallistujat'!M21=0,"",'[1]Osallistujat'!M21)</f>
        <v>Aleksi Tarvonen</v>
      </c>
      <c r="C14" s="18" t="str">
        <f>IF('[1]Osallistujat'!N21=0,"",'[1]Osallistujat'!N21)</f>
        <v>KTP</v>
      </c>
      <c r="D14" s="19">
        <v>20.8</v>
      </c>
      <c r="E14" s="22">
        <v>5</v>
      </c>
      <c r="F14" s="22">
        <v>45.1</v>
      </c>
      <c r="G14" s="22">
        <v>26.8</v>
      </c>
      <c r="H14" s="19">
        <v>26.7</v>
      </c>
      <c r="I14" s="20">
        <v>12</v>
      </c>
      <c r="J14" s="21">
        <f t="shared" si="0"/>
        <v>14.7</v>
      </c>
      <c r="K14" s="19">
        <v>33</v>
      </c>
      <c r="L14" s="20">
        <v>21</v>
      </c>
      <c r="M14" s="21">
        <f t="shared" si="1"/>
        <v>10.8</v>
      </c>
      <c r="N14" s="22">
        <f t="shared" si="2"/>
        <v>91.6</v>
      </c>
      <c r="O14" s="23">
        <f t="shared" si="3"/>
        <v>12</v>
      </c>
      <c r="P14" s="23" t="str">
        <f t="shared" si="4"/>
        <v>Pronssi</v>
      </c>
    </row>
    <row r="15" spans="1:16" ht="12.75">
      <c r="A15" s="38">
        <v>13</v>
      </c>
      <c r="B15" s="17" t="str">
        <f>IF('[1]Osallistujat'!M50=0,"",'[1]Osallistujat'!M50)</f>
        <v>Aleksi Ikonen</v>
      </c>
      <c r="C15" s="18" t="str">
        <f>IF('[1]Osallistujat'!N50=0,"",'[1]Osallistujat'!N50)</f>
        <v>IPS</v>
      </c>
      <c r="D15" s="27">
        <v>19.1</v>
      </c>
      <c r="E15" s="26">
        <v>6</v>
      </c>
      <c r="F15" s="26">
        <v>37.1</v>
      </c>
      <c r="G15" s="26">
        <v>25.7</v>
      </c>
      <c r="H15" s="27">
        <v>30.3</v>
      </c>
      <c r="I15" s="28">
        <v>6</v>
      </c>
      <c r="J15" s="25">
        <f t="shared" si="0"/>
        <v>24.3</v>
      </c>
      <c r="K15" s="27">
        <v>24</v>
      </c>
      <c r="L15" s="28">
        <v>18</v>
      </c>
      <c r="M15" s="25">
        <f t="shared" si="1"/>
        <v>8.4</v>
      </c>
      <c r="N15" s="22">
        <f t="shared" si="2"/>
        <v>91.8</v>
      </c>
      <c r="O15" s="23">
        <f t="shared" si="3"/>
        <v>13</v>
      </c>
      <c r="P15" s="23" t="str">
        <f t="shared" si="4"/>
        <v>Pronssi</v>
      </c>
    </row>
    <row r="16" spans="1:16" ht="12.75">
      <c r="A16" s="38">
        <v>14</v>
      </c>
      <c r="B16" s="17" t="str">
        <f>IF('[1]Osallistujat'!M7=0,"",'[1]Osallistujat'!M7)</f>
        <v>Aapo Rötkö</v>
      </c>
      <c r="C16" s="18" t="str">
        <f>IF('[1]Osallistujat'!N7=0,"",'[1]Osallistujat'!N7)</f>
        <v>MP</v>
      </c>
      <c r="D16" s="19">
        <v>21.8</v>
      </c>
      <c r="E16" s="22">
        <v>8</v>
      </c>
      <c r="F16" s="22">
        <v>41.4</v>
      </c>
      <c r="G16" s="22">
        <v>26.9</v>
      </c>
      <c r="H16" s="19">
        <v>30</v>
      </c>
      <c r="I16" s="20">
        <v>11</v>
      </c>
      <c r="J16" s="21">
        <f t="shared" si="0"/>
        <v>19</v>
      </c>
      <c r="K16" s="19">
        <v>26</v>
      </c>
      <c r="L16" s="20">
        <v>17</v>
      </c>
      <c r="M16" s="21">
        <f t="shared" si="1"/>
        <v>8.6</v>
      </c>
      <c r="N16" s="22">
        <f t="shared" si="2"/>
        <v>92.5</v>
      </c>
      <c r="O16" s="23">
        <f t="shared" si="3"/>
        <v>14</v>
      </c>
      <c r="P16" s="23" t="str">
        <f t="shared" si="4"/>
        <v>Pronssi</v>
      </c>
    </row>
    <row r="17" spans="1:16" ht="12.75">
      <c r="A17" s="38">
        <v>15</v>
      </c>
      <c r="B17" s="17" t="str">
        <f>IF('[1]Osallistujat'!M18=0,"",'[1]Osallistujat'!M18)</f>
        <v>Joona Lahtela</v>
      </c>
      <c r="C17" s="18" t="str">
        <f>IF('[1]Osallistujat'!N18=0,"",'[1]Osallistujat'!N18)</f>
        <v>KTP</v>
      </c>
      <c r="D17" s="19">
        <v>18.1</v>
      </c>
      <c r="E17" s="22">
        <v>7</v>
      </c>
      <c r="F17" s="22">
        <v>43.2</v>
      </c>
      <c r="G17" s="22">
        <v>35.4</v>
      </c>
      <c r="H17" s="19">
        <v>28.3</v>
      </c>
      <c r="I17" s="20">
        <v>13</v>
      </c>
      <c r="J17" s="21">
        <f t="shared" si="0"/>
        <v>15.3</v>
      </c>
      <c r="K17" s="19">
        <v>31</v>
      </c>
      <c r="L17" s="20">
        <v>27</v>
      </c>
      <c r="M17" s="21">
        <f t="shared" si="1"/>
        <v>11.6</v>
      </c>
      <c r="N17" s="22">
        <f t="shared" si="2"/>
        <v>93.4</v>
      </c>
      <c r="O17" s="23">
        <f t="shared" si="3"/>
        <v>15</v>
      </c>
      <c r="P17" s="23" t="str">
        <f t="shared" si="4"/>
        <v>Pronssi</v>
      </c>
    </row>
    <row r="18" spans="1:16" ht="12.75">
      <c r="A18" s="38">
        <v>16</v>
      </c>
      <c r="B18" s="17" t="str">
        <f>IF('[1]Osallistujat'!M23=0,"",'[1]Osallistujat'!M23)</f>
        <v>Ari Piiperi</v>
      </c>
      <c r="C18" s="18" t="str">
        <f>IF('[1]Osallistujat'!N23=0,"",'[1]Osallistujat'!N23)</f>
        <v>KTP</v>
      </c>
      <c r="D18" s="19">
        <v>21.4</v>
      </c>
      <c r="E18" s="22">
        <v>8</v>
      </c>
      <c r="F18" s="22">
        <v>43.9</v>
      </c>
      <c r="G18" s="22">
        <v>27.3</v>
      </c>
      <c r="H18" s="19">
        <v>31.5</v>
      </c>
      <c r="I18" s="20">
        <v>14</v>
      </c>
      <c r="J18" s="21">
        <f t="shared" si="0"/>
        <v>17.5</v>
      </c>
      <c r="K18" s="19">
        <v>23</v>
      </c>
      <c r="L18" s="20">
        <v>14</v>
      </c>
      <c r="M18" s="21">
        <f t="shared" si="1"/>
        <v>7.4</v>
      </c>
      <c r="N18" s="22">
        <f t="shared" si="2"/>
        <v>94.69999999999999</v>
      </c>
      <c r="O18" s="23">
        <f t="shared" si="3"/>
        <v>16</v>
      </c>
      <c r="P18" s="23" t="str">
        <f t="shared" si="4"/>
        <v>Pronssi</v>
      </c>
    </row>
    <row r="19" spans="1:16" ht="12.75">
      <c r="A19" s="38">
        <v>17</v>
      </c>
      <c r="B19" s="17" t="str">
        <f>IF('[1]Osallistujat'!M24=0,"",'[1]Osallistujat'!M24)</f>
        <v>Matias Anttonen</v>
      </c>
      <c r="C19" s="18" t="str">
        <f>IF('[1]Osallistujat'!N24=0,"",'[1]Osallistujat'!N24)</f>
        <v>KTP</v>
      </c>
      <c r="D19" s="19">
        <v>19.2</v>
      </c>
      <c r="E19" s="22">
        <v>2</v>
      </c>
      <c r="F19" s="22">
        <v>41.8</v>
      </c>
      <c r="G19" s="22">
        <v>27.2</v>
      </c>
      <c r="H19" s="19">
        <v>31.8</v>
      </c>
      <c r="I19" s="20">
        <v>12</v>
      </c>
      <c r="J19" s="21">
        <f t="shared" si="0"/>
        <v>19.8</v>
      </c>
      <c r="K19" s="19">
        <v>29</v>
      </c>
      <c r="L19" s="20">
        <v>23</v>
      </c>
      <c r="M19" s="21">
        <f t="shared" si="1"/>
        <v>10.4</v>
      </c>
      <c r="N19" s="22">
        <f t="shared" si="2"/>
        <v>95.6</v>
      </c>
      <c r="O19" s="23">
        <f t="shared" si="3"/>
        <v>17</v>
      </c>
      <c r="P19" s="23" t="str">
        <f t="shared" si="4"/>
        <v>Pronssi</v>
      </c>
    </row>
    <row r="20" spans="1:16" ht="12.75">
      <c r="A20" s="38">
        <v>18</v>
      </c>
      <c r="B20" s="17" t="str">
        <f>IF('[1]Osallistujat'!M4=0,"",'[1]Osallistujat'!M4)</f>
        <v>Arttu Uotila</v>
      </c>
      <c r="C20" s="18" t="str">
        <f>IF('[1]Osallistujat'!N4=0,"",'[1]Osallistujat'!N4)</f>
        <v>MP</v>
      </c>
      <c r="D20" s="19">
        <v>34.5</v>
      </c>
      <c r="E20" s="22">
        <v>10</v>
      </c>
      <c r="F20" s="22">
        <v>40</v>
      </c>
      <c r="G20" s="22">
        <v>27.9</v>
      </c>
      <c r="H20" s="19">
        <v>28</v>
      </c>
      <c r="I20" s="20">
        <v>16</v>
      </c>
      <c r="J20" s="21">
        <f t="shared" si="0"/>
        <v>12</v>
      </c>
      <c r="K20" s="19">
        <v>16</v>
      </c>
      <c r="L20" s="20">
        <v>26</v>
      </c>
      <c r="M20" s="21">
        <f t="shared" si="1"/>
        <v>8.4</v>
      </c>
      <c r="N20" s="22">
        <f t="shared" si="2"/>
        <v>96</v>
      </c>
      <c r="O20" s="23">
        <f t="shared" si="3"/>
        <v>18</v>
      </c>
      <c r="P20" s="23" t="str">
        <f t="shared" si="4"/>
        <v>Pronssi</v>
      </c>
    </row>
    <row r="21" spans="1:16" ht="12.75">
      <c r="A21" s="38">
        <v>19</v>
      </c>
      <c r="B21" s="17" t="str">
        <f>IF('[1]Osallistujat'!M5=0,"",'[1]Osallistujat'!M5)</f>
        <v>Ilari Kuitunen</v>
      </c>
      <c r="C21" s="18" t="str">
        <f>IF('[1]Osallistujat'!N5=0,"",'[1]Osallistujat'!N5)</f>
        <v>MP</v>
      </c>
      <c r="D21" s="19">
        <v>26.1</v>
      </c>
      <c r="E21" s="22">
        <v>3</v>
      </c>
      <c r="F21" s="22">
        <v>41.8</v>
      </c>
      <c r="G21" s="22">
        <v>27.6</v>
      </c>
      <c r="H21" s="19">
        <v>29.6</v>
      </c>
      <c r="I21" s="20">
        <v>12</v>
      </c>
      <c r="J21" s="21">
        <f t="shared" si="0"/>
        <v>17.6</v>
      </c>
      <c r="K21" s="19">
        <v>43</v>
      </c>
      <c r="L21" s="20">
        <v>17</v>
      </c>
      <c r="M21" s="21">
        <f t="shared" si="1"/>
        <v>12</v>
      </c>
      <c r="N21" s="22">
        <f t="shared" si="2"/>
        <v>98.1</v>
      </c>
      <c r="O21" s="23">
        <f t="shared" si="3"/>
        <v>19</v>
      </c>
      <c r="P21" s="23" t="str">
        <f t="shared" si="4"/>
        <v>Pronssi</v>
      </c>
    </row>
    <row r="22" spans="1:16" ht="12.75">
      <c r="A22" s="38">
        <v>20</v>
      </c>
      <c r="B22" s="17" t="str">
        <f>IF('[1]Osallistujat'!M42=0,"",'[1]Osallistujat'!M42)</f>
        <v>Santeri Tiirikainen</v>
      </c>
      <c r="C22" s="18" t="str">
        <f>IF('[1]Osallistujat'!N42=0,"",'[1]Osallistujat'!N42)</f>
        <v>MiKi</v>
      </c>
      <c r="D22" s="27">
        <v>29.7</v>
      </c>
      <c r="E22" s="26">
        <v>7</v>
      </c>
      <c r="F22" s="26">
        <v>39.5</v>
      </c>
      <c r="G22" s="26">
        <v>28.1</v>
      </c>
      <c r="H22" s="27">
        <v>30.6</v>
      </c>
      <c r="I22" s="28">
        <v>13</v>
      </c>
      <c r="J22" s="25">
        <f t="shared" si="0"/>
        <v>17.6</v>
      </c>
      <c r="K22" s="27">
        <v>34</v>
      </c>
      <c r="L22" s="28">
        <v>15</v>
      </c>
      <c r="M22" s="25">
        <f t="shared" si="1"/>
        <v>9.8</v>
      </c>
      <c r="N22" s="22">
        <f t="shared" si="2"/>
        <v>98.10000000000001</v>
      </c>
      <c r="O22" s="23">
        <f t="shared" si="3"/>
        <v>20</v>
      </c>
      <c r="P22" s="23" t="str">
        <f t="shared" si="4"/>
        <v>Pronssi</v>
      </c>
    </row>
    <row r="23" spans="1:16" ht="12.75">
      <c r="A23" s="38">
        <v>21</v>
      </c>
      <c r="B23" s="17" t="str">
        <f>IF('[1]Osallistujat'!M16=0,"",'[1]Osallistujat'!M16)</f>
        <v>Eelis Palvimo</v>
      </c>
      <c r="C23" s="18" t="str">
        <f>IF('[1]Osallistujat'!N16=0,"",'[1]Osallistujat'!N16)</f>
        <v>KTP</v>
      </c>
      <c r="D23" s="19">
        <v>21.6</v>
      </c>
      <c r="E23" s="22">
        <v>7</v>
      </c>
      <c r="F23" s="22">
        <v>44.8</v>
      </c>
      <c r="G23" s="22">
        <v>27</v>
      </c>
      <c r="H23" s="19">
        <v>29.5</v>
      </c>
      <c r="I23" s="20">
        <v>8</v>
      </c>
      <c r="J23" s="21">
        <f t="shared" si="0"/>
        <v>21.5</v>
      </c>
      <c r="K23" s="19">
        <v>24</v>
      </c>
      <c r="L23" s="20">
        <v>23</v>
      </c>
      <c r="M23" s="21">
        <f t="shared" si="1"/>
        <v>9.4</v>
      </c>
      <c r="N23" s="22">
        <f t="shared" si="2"/>
        <v>98.5</v>
      </c>
      <c r="O23" s="23">
        <f t="shared" si="3"/>
        <v>21</v>
      </c>
      <c r="P23" s="23" t="str">
        <f t="shared" si="4"/>
        <v>Pronssi</v>
      </c>
    </row>
    <row r="24" spans="1:16" ht="12.75">
      <c r="A24" s="38">
        <v>22</v>
      </c>
      <c r="B24" s="17" t="str">
        <f>IF('[1]Osallistujat'!M15=0,"",'[1]Osallistujat'!M15)</f>
        <v>Niilo Ala-Uotila</v>
      </c>
      <c r="C24" s="18" t="str">
        <f>IF('[1]Osallistujat'!N15=0,"",'[1]Osallistujat'!N15)</f>
        <v>KTP</v>
      </c>
      <c r="D24" s="19">
        <v>22.8</v>
      </c>
      <c r="E24" s="22">
        <v>7</v>
      </c>
      <c r="F24" s="22">
        <v>41.3</v>
      </c>
      <c r="G24" s="22">
        <v>28.3</v>
      </c>
      <c r="H24" s="19">
        <v>29.7</v>
      </c>
      <c r="I24" s="20">
        <v>8</v>
      </c>
      <c r="J24" s="21">
        <f t="shared" si="0"/>
        <v>21.7</v>
      </c>
      <c r="K24" s="19">
        <v>26</v>
      </c>
      <c r="L24" s="20">
        <v>16</v>
      </c>
      <c r="M24" s="21">
        <f t="shared" si="1"/>
        <v>8.4</v>
      </c>
      <c r="N24" s="22">
        <f t="shared" si="2"/>
        <v>98.69999999999999</v>
      </c>
      <c r="O24" s="23">
        <f t="shared" si="3"/>
        <v>22</v>
      </c>
      <c r="P24" s="23" t="str">
        <f t="shared" si="4"/>
        <v>Pronssi</v>
      </c>
    </row>
    <row r="25" spans="1:16" ht="12.75">
      <c r="A25" s="38">
        <v>23</v>
      </c>
      <c r="B25" s="17" t="str">
        <f>IF('[1]Osallistujat'!M8=0,"",'[1]Osallistujat'!M8)</f>
        <v>Jesse Kälviäinen</v>
      </c>
      <c r="C25" s="18" t="str">
        <f>IF('[1]Osallistujat'!N8=0,"",'[1]Osallistujat'!N8)</f>
        <v>MP</v>
      </c>
      <c r="D25" s="19">
        <v>28.7</v>
      </c>
      <c r="E25" s="22">
        <v>7</v>
      </c>
      <c r="F25" s="22">
        <v>42.4</v>
      </c>
      <c r="G25" s="22">
        <v>26.6</v>
      </c>
      <c r="H25" s="19">
        <v>27.7</v>
      </c>
      <c r="I25" s="20">
        <v>11</v>
      </c>
      <c r="J25" s="21">
        <f t="shared" si="0"/>
        <v>16.7</v>
      </c>
      <c r="K25" s="19">
        <v>22</v>
      </c>
      <c r="L25" s="20">
        <v>21</v>
      </c>
      <c r="M25" s="21">
        <f t="shared" si="1"/>
        <v>8.6</v>
      </c>
      <c r="N25" s="22">
        <f t="shared" si="2"/>
        <v>98.80000000000001</v>
      </c>
      <c r="O25" s="23">
        <f t="shared" si="3"/>
        <v>23</v>
      </c>
      <c r="P25" s="23" t="str">
        <f t="shared" si="4"/>
        <v>Pronssi</v>
      </c>
    </row>
    <row r="26" spans="1:16" ht="12.75">
      <c r="A26" s="38">
        <v>24</v>
      </c>
      <c r="B26" s="17" t="str">
        <f>IF('[1]Osallistujat'!M6=0,"",'[1]Osallistujat'!M6)</f>
        <v>Tomi Janhunen</v>
      </c>
      <c r="C26" s="18" t="str">
        <f>IF('[1]Osallistujat'!N6=0,"",'[1]Osallistujat'!N6)</f>
        <v>MP</v>
      </c>
      <c r="D26" s="19">
        <v>29.6</v>
      </c>
      <c r="E26" s="22">
        <v>4</v>
      </c>
      <c r="F26" s="22">
        <v>41.5</v>
      </c>
      <c r="G26" s="22">
        <v>27.5</v>
      </c>
      <c r="H26" s="19">
        <v>29.2</v>
      </c>
      <c r="I26" s="20">
        <v>12</v>
      </c>
      <c r="J26" s="21">
        <f t="shared" si="0"/>
        <v>17.2</v>
      </c>
      <c r="K26" s="19">
        <v>30</v>
      </c>
      <c r="L26" s="20">
        <v>22</v>
      </c>
      <c r="M26" s="21">
        <f t="shared" si="1"/>
        <v>10.4</v>
      </c>
      <c r="N26" s="22">
        <f t="shared" si="2"/>
        <v>101.39999999999999</v>
      </c>
      <c r="O26" s="23">
        <f t="shared" si="3"/>
        <v>24</v>
      </c>
      <c r="P26" s="23">
        <f t="shared" si="4"/>
      </c>
    </row>
    <row r="27" spans="1:16" ht="12.75">
      <c r="A27" s="38">
        <v>25</v>
      </c>
      <c r="B27" s="17" t="str">
        <f>IF('[1]Osallistujat'!M41=0,"",'[1]Osallistujat'!M41)</f>
        <v>Oliver Asikainen</v>
      </c>
      <c r="C27" s="18" t="str">
        <f>IF('[1]Osallistujat'!N41=0,"",'[1]Osallistujat'!N41)</f>
        <v>MiKi</v>
      </c>
      <c r="D27" s="27">
        <v>26.1</v>
      </c>
      <c r="E27" s="26">
        <v>5</v>
      </c>
      <c r="F27" s="26">
        <v>44.6</v>
      </c>
      <c r="G27" s="26">
        <v>26.8</v>
      </c>
      <c r="H27" s="27">
        <v>26.9</v>
      </c>
      <c r="I27" s="28">
        <v>7</v>
      </c>
      <c r="J27" s="25">
        <f t="shared" si="0"/>
        <v>19.9</v>
      </c>
      <c r="K27" s="27">
        <v>22</v>
      </c>
      <c r="L27" s="28">
        <v>27</v>
      </c>
      <c r="M27" s="25">
        <f t="shared" si="1"/>
        <v>9.8</v>
      </c>
      <c r="N27" s="22">
        <f t="shared" si="2"/>
        <v>102.6</v>
      </c>
      <c r="O27" s="23">
        <f t="shared" si="3"/>
        <v>25</v>
      </c>
      <c r="P27" s="23">
        <f t="shared" si="4"/>
      </c>
    </row>
    <row r="28" spans="1:16" ht="12.75">
      <c r="A28" s="38">
        <v>26</v>
      </c>
      <c r="B28" s="17" t="str">
        <f>IF('[1]Osallistujat'!M14=0,"",'[1]Osallistujat'!M14)</f>
        <v>Toni Koski</v>
      </c>
      <c r="C28" s="18" t="str">
        <f>IF('[1]Osallistujat'!N14=0,"",'[1]Osallistujat'!N14)</f>
        <v>KTP</v>
      </c>
      <c r="D28" s="19">
        <v>21.8</v>
      </c>
      <c r="E28" s="22">
        <v>5</v>
      </c>
      <c r="F28" s="22">
        <v>46.1</v>
      </c>
      <c r="G28" s="22">
        <v>27.9</v>
      </c>
      <c r="H28" s="19">
        <v>31.1</v>
      </c>
      <c r="I28" s="20">
        <v>8</v>
      </c>
      <c r="J28" s="21">
        <f t="shared" si="0"/>
        <v>23.1</v>
      </c>
      <c r="K28" s="19">
        <v>34</v>
      </c>
      <c r="L28" s="20">
        <v>12</v>
      </c>
      <c r="M28" s="21">
        <f t="shared" si="1"/>
        <v>9.2</v>
      </c>
      <c r="N28" s="22">
        <f t="shared" si="2"/>
        <v>104.7</v>
      </c>
      <c r="O28" s="23">
        <f t="shared" si="3"/>
        <v>26</v>
      </c>
      <c r="P28" s="23">
        <f t="shared" si="4"/>
      </c>
    </row>
    <row r="29" spans="1:16" ht="12.75">
      <c r="A29" s="38">
        <v>27</v>
      </c>
      <c r="B29" s="17" t="str">
        <f>IF('[1]Osallistujat'!M2=0,"",'[1]Osallistujat'!M2)</f>
        <v>Jose Pitkänen</v>
      </c>
      <c r="C29" s="18" t="str">
        <f>IF('[1]Osallistujat'!N2=0,"",'[1]Osallistujat'!N2)</f>
        <v>Kultsu</v>
      </c>
      <c r="D29" s="19">
        <v>30.1</v>
      </c>
      <c r="E29" s="22">
        <v>3</v>
      </c>
      <c r="F29" s="22">
        <v>41.8</v>
      </c>
      <c r="G29" s="22">
        <v>27.5</v>
      </c>
      <c r="H29" s="19">
        <v>26.9</v>
      </c>
      <c r="I29" s="20">
        <v>8</v>
      </c>
      <c r="J29" s="21">
        <f t="shared" si="0"/>
        <v>18.9</v>
      </c>
      <c r="K29" s="19">
        <v>23</v>
      </c>
      <c r="L29" s="20">
        <v>23</v>
      </c>
      <c r="M29" s="21">
        <f t="shared" si="1"/>
        <v>9.2</v>
      </c>
      <c r="N29" s="22">
        <f t="shared" si="2"/>
        <v>106.1</v>
      </c>
      <c r="O29" s="23">
        <f t="shared" si="3"/>
        <v>27</v>
      </c>
      <c r="P29" s="23">
        <f t="shared" si="4"/>
      </c>
    </row>
    <row r="30" spans="1:16" ht="12.75">
      <c r="A30" s="38">
        <v>28</v>
      </c>
      <c r="B30" s="17" t="str">
        <f>IF('[1]Osallistujat'!M45=0,"",'[1]Osallistujat'!M45)</f>
        <v>Niko Hakulinen</v>
      </c>
      <c r="C30" s="18" t="str">
        <f>IF('[1]Osallistujat'!N45=0,"",'[1]Osallistujat'!N45)</f>
        <v>HaPK</v>
      </c>
      <c r="D30" s="27">
        <v>31.3</v>
      </c>
      <c r="E30" s="26">
        <v>2</v>
      </c>
      <c r="F30" s="26">
        <v>39.6</v>
      </c>
      <c r="G30" s="26">
        <v>28.3</v>
      </c>
      <c r="H30" s="27">
        <v>27.5</v>
      </c>
      <c r="I30" s="28">
        <v>11</v>
      </c>
      <c r="J30" s="25">
        <f t="shared" si="0"/>
        <v>16.5</v>
      </c>
      <c r="K30" s="27">
        <v>21</v>
      </c>
      <c r="L30" s="28">
        <v>17</v>
      </c>
      <c r="M30" s="25">
        <f t="shared" si="1"/>
        <v>7.6</v>
      </c>
      <c r="N30" s="22">
        <f t="shared" si="2"/>
        <v>106.10000000000001</v>
      </c>
      <c r="O30" s="23">
        <f t="shared" si="3"/>
        <v>28</v>
      </c>
      <c r="P30" s="23">
        <f t="shared" si="4"/>
      </c>
    </row>
    <row r="31" spans="1:16" ht="12.75">
      <c r="A31" s="38">
        <v>29</v>
      </c>
      <c r="B31" s="17" t="str">
        <f>IF('[1]Osallistujat'!M44=0,"",'[1]Osallistujat'!M44)</f>
        <v>Sami Peltonen</v>
      </c>
      <c r="C31" s="18" t="str">
        <f>IF('[1]Osallistujat'!N44=0,"",'[1]Osallistujat'!N44)</f>
        <v>HaPk</v>
      </c>
      <c r="D31" s="27">
        <v>25</v>
      </c>
      <c r="E31" s="26">
        <v>1</v>
      </c>
      <c r="F31" s="26">
        <v>42.9</v>
      </c>
      <c r="G31" s="26">
        <v>28.1</v>
      </c>
      <c r="H31" s="27">
        <v>28.2</v>
      </c>
      <c r="I31" s="28">
        <v>9</v>
      </c>
      <c r="J31" s="25">
        <f t="shared" si="0"/>
        <v>19.2</v>
      </c>
      <c r="K31" s="27">
        <v>22</v>
      </c>
      <c r="L31" s="28">
        <v>18</v>
      </c>
      <c r="M31" s="25">
        <f t="shared" si="1"/>
        <v>8</v>
      </c>
      <c r="N31" s="22">
        <f t="shared" si="2"/>
        <v>106.19999999999999</v>
      </c>
      <c r="O31" s="23">
        <f t="shared" si="3"/>
        <v>29</v>
      </c>
      <c r="P31" s="23">
        <f t="shared" si="4"/>
      </c>
    </row>
    <row r="32" spans="1:16" ht="12.75">
      <c r="A32" s="38">
        <v>30</v>
      </c>
      <c r="B32" s="17" t="str">
        <f>IF('[1]Osallistujat'!M17=0,"",'[1]Osallistujat'!M17)</f>
        <v>Jesse Halmetoja</v>
      </c>
      <c r="C32" s="18" t="str">
        <f>IF('[1]Osallistujat'!N17=0,"",'[1]Osallistujat'!N17)</f>
        <v>KTP</v>
      </c>
      <c r="D32" s="19">
        <v>22.6</v>
      </c>
      <c r="E32" s="22">
        <v>5</v>
      </c>
      <c r="F32" s="22">
        <v>52</v>
      </c>
      <c r="G32" s="22">
        <v>26.7</v>
      </c>
      <c r="H32" s="19">
        <v>27</v>
      </c>
      <c r="I32" s="20">
        <v>7</v>
      </c>
      <c r="J32" s="21">
        <f t="shared" si="0"/>
        <v>20</v>
      </c>
      <c r="K32" s="19">
        <v>27</v>
      </c>
      <c r="L32" s="20">
        <v>15</v>
      </c>
      <c r="M32" s="21">
        <f t="shared" si="1"/>
        <v>8.4</v>
      </c>
      <c r="N32" s="22">
        <f t="shared" si="2"/>
        <v>107.89999999999999</v>
      </c>
      <c r="O32" s="23">
        <f t="shared" si="3"/>
        <v>30</v>
      </c>
      <c r="P32" s="23">
        <f t="shared" si="4"/>
      </c>
    </row>
    <row r="33" spans="1:16" ht="12.75">
      <c r="A33" s="38">
        <v>31</v>
      </c>
      <c r="B33" s="17" t="str">
        <f>IF('[1]Osallistujat'!M20=0,"",'[1]Osallistujat'!M20)</f>
        <v>Topi Knutas</v>
      </c>
      <c r="C33" s="18" t="str">
        <f>IF('[1]Osallistujat'!N20=0,"",'[1]Osallistujat'!N20)</f>
        <v>KTP</v>
      </c>
      <c r="D33" s="19">
        <v>27.9</v>
      </c>
      <c r="E33" s="22">
        <v>4</v>
      </c>
      <c r="F33" s="22">
        <v>45.9</v>
      </c>
      <c r="G33" s="22">
        <v>25.1</v>
      </c>
      <c r="H33" s="19">
        <v>27</v>
      </c>
      <c r="I33" s="20">
        <v>4</v>
      </c>
      <c r="J33" s="21">
        <f t="shared" si="0"/>
        <v>23</v>
      </c>
      <c r="K33" s="19">
        <v>30</v>
      </c>
      <c r="L33" s="20">
        <v>15</v>
      </c>
      <c r="M33" s="21">
        <f t="shared" si="1"/>
        <v>9</v>
      </c>
      <c r="N33" s="22">
        <f t="shared" si="2"/>
        <v>108.9</v>
      </c>
      <c r="O33" s="23">
        <f t="shared" si="3"/>
        <v>31</v>
      </c>
      <c r="P33" s="23">
        <f t="shared" si="4"/>
      </c>
    </row>
    <row r="34" spans="1:16" ht="12.75">
      <c r="A34" s="38">
        <v>32</v>
      </c>
      <c r="B34" s="17" t="str">
        <f>IF('[1]Osallistujat'!M29=0,"",'[1]Osallistujat'!M29)</f>
        <v>Visa Merikannel</v>
      </c>
      <c r="C34" s="18" t="str">
        <f>IF('[1]Osallistujat'!N29=0,"",'[1]Osallistujat'!N29)</f>
        <v>KTP</v>
      </c>
      <c r="D34" s="27">
        <v>40</v>
      </c>
      <c r="E34" s="26">
        <v>5</v>
      </c>
      <c r="F34" s="26">
        <v>43.1</v>
      </c>
      <c r="G34" s="26">
        <v>25.6</v>
      </c>
      <c r="H34" s="27">
        <v>28</v>
      </c>
      <c r="I34" s="28">
        <v>6</v>
      </c>
      <c r="J34" s="25">
        <f t="shared" si="0"/>
        <v>22</v>
      </c>
      <c r="K34" s="27">
        <v>40</v>
      </c>
      <c r="L34" s="28">
        <v>27</v>
      </c>
      <c r="M34" s="25">
        <f t="shared" si="1"/>
        <v>13.4</v>
      </c>
      <c r="N34" s="22">
        <f t="shared" si="2"/>
        <v>112.29999999999998</v>
      </c>
      <c r="O34" s="23">
        <f t="shared" si="3"/>
        <v>32</v>
      </c>
      <c r="P34" s="23">
        <f t="shared" si="4"/>
      </c>
    </row>
    <row r="35" spans="1:16" ht="12.75">
      <c r="A35" s="38">
        <v>33</v>
      </c>
      <c r="B35" s="17" t="str">
        <f>IF('[1]Osallistujat'!M28=0,"",'[1]Osallistujat'!M28)</f>
        <v>Jimi Penttinen</v>
      </c>
      <c r="C35" s="18" t="str">
        <f>IF('[1]Osallistujat'!N28=0,"",'[1]Osallistujat'!N28)</f>
        <v>KTP</v>
      </c>
      <c r="D35" s="27">
        <v>37.7</v>
      </c>
      <c r="E35" s="26">
        <v>4</v>
      </c>
      <c r="F35" s="26">
        <v>43.3</v>
      </c>
      <c r="G35" s="26">
        <v>28.7</v>
      </c>
      <c r="H35" s="27">
        <v>31.1</v>
      </c>
      <c r="I35" s="28">
        <v>8</v>
      </c>
      <c r="J35" s="25">
        <f aca="true" t="shared" si="5" ref="J35:J66">H35-I35</f>
        <v>23.1</v>
      </c>
      <c r="K35" s="27">
        <v>35</v>
      </c>
      <c r="L35" s="28">
        <v>32</v>
      </c>
      <c r="M35" s="25">
        <f aca="true" t="shared" si="6" ref="M35:M66">(K35+L35)/5</f>
        <v>13.4</v>
      </c>
      <c r="N35" s="22">
        <f aca="true" t="shared" si="7" ref="N35:N66">IF(D35=0,40,D35)+IF(J35=0,200,J35)+IF(F35=0,60,F35)+IF(G35=0,200,G35)-IF(E35=0,-200,E35)-IF(M35=0,-200,M35)</f>
        <v>115.39999999999998</v>
      </c>
      <c r="O35" s="23">
        <f t="shared" si="3"/>
        <v>33</v>
      </c>
      <c r="P35" s="23">
        <f aca="true" t="shared" si="8" ref="P35:P66">IF(N35&lt;=Q$3,"Kulta",IF(N35&lt;=Q$4,"Hopea",IF(N35&lt;=Q$5,"Pronssi","")))</f>
      </c>
    </row>
    <row r="36" spans="1:16" ht="12.75">
      <c r="A36" s="38">
        <v>34</v>
      </c>
      <c r="B36" s="17" t="str">
        <f>IF('[1]Osallistujat'!M31=0,"",'[1]Osallistujat'!M31)</f>
        <v>Aaro Hiitola</v>
      </c>
      <c r="C36" s="18" t="str">
        <f>IF('[1]Osallistujat'!N31=0,"",'[1]Osallistujat'!N31)</f>
        <v>LAUTP</v>
      </c>
      <c r="D36" s="27">
        <v>38.1</v>
      </c>
      <c r="E36" s="26">
        <v>2</v>
      </c>
      <c r="F36" s="26">
        <v>40.4</v>
      </c>
      <c r="G36" s="26">
        <v>32</v>
      </c>
      <c r="H36" s="27">
        <v>28.4</v>
      </c>
      <c r="I36" s="28">
        <v>8</v>
      </c>
      <c r="J36" s="25">
        <f t="shared" si="5"/>
        <v>20.4</v>
      </c>
      <c r="K36" s="27">
        <v>21</v>
      </c>
      <c r="L36" s="28">
        <v>16</v>
      </c>
      <c r="M36" s="25">
        <f t="shared" si="6"/>
        <v>7.4</v>
      </c>
      <c r="N36" s="22">
        <f t="shared" si="7"/>
        <v>121.5</v>
      </c>
      <c r="O36" s="23">
        <f t="shared" si="3"/>
        <v>34</v>
      </c>
      <c r="P36" s="23">
        <f t="shared" si="8"/>
      </c>
    </row>
    <row r="37" spans="1:16" ht="12.75">
      <c r="A37" s="38">
        <v>35</v>
      </c>
      <c r="B37" s="17" t="str">
        <f>IF('[1]Osallistujat'!M48=0,"",'[1]Osallistujat'!M48)</f>
        <v>Niko Skippari</v>
      </c>
      <c r="C37" s="18" t="str">
        <f>IF('[1]Osallistujat'!N48=0,"",'[1]Osallistujat'!N48)</f>
        <v>MyPa</v>
      </c>
      <c r="D37" s="27">
        <v>40</v>
      </c>
      <c r="E37" s="26">
        <v>2</v>
      </c>
      <c r="F37" s="26">
        <v>42.4</v>
      </c>
      <c r="G37" s="26">
        <v>31.6</v>
      </c>
      <c r="H37" s="27">
        <v>32.2</v>
      </c>
      <c r="I37" s="28">
        <v>12</v>
      </c>
      <c r="J37" s="25">
        <f t="shared" si="5"/>
        <v>20.200000000000003</v>
      </c>
      <c r="K37" s="27">
        <v>30</v>
      </c>
      <c r="L37" s="28">
        <v>23</v>
      </c>
      <c r="M37" s="25">
        <f t="shared" si="6"/>
        <v>10.6</v>
      </c>
      <c r="N37" s="22">
        <f t="shared" si="7"/>
        <v>121.6</v>
      </c>
      <c r="O37" s="23">
        <f t="shared" si="3"/>
        <v>35</v>
      </c>
      <c r="P37" s="23">
        <f t="shared" si="8"/>
      </c>
    </row>
    <row r="38" spans="1:16" ht="12.75">
      <c r="A38" s="38">
        <v>36</v>
      </c>
      <c r="B38" s="17" t="str">
        <f>IF('[1]Osallistujat'!M26=0,"",'[1]Osallistujat'!M26)</f>
        <v>Juuso Jaakkola</v>
      </c>
      <c r="C38" s="18" t="str">
        <f>IF('[1]Osallistujat'!N26=0,"",'[1]Osallistujat'!N26)</f>
        <v>KTP</v>
      </c>
      <c r="D38" s="19">
        <v>40</v>
      </c>
      <c r="E38" s="22">
        <v>3</v>
      </c>
      <c r="F38" s="22">
        <v>50.9</v>
      </c>
      <c r="G38" s="22">
        <v>26.3</v>
      </c>
      <c r="H38" s="19">
        <v>30.1</v>
      </c>
      <c r="I38" s="20">
        <v>11</v>
      </c>
      <c r="J38" s="21">
        <f t="shared" si="5"/>
        <v>19.1</v>
      </c>
      <c r="K38" s="19">
        <v>22</v>
      </c>
      <c r="L38" s="20">
        <v>22</v>
      </c>
      <c r="M38" s="21">
        <f t="shared" si="6"/>
        <v>8.8</v>
      </c>
      <c r="N38" s="22">
        <f t="shared" si="7"/>
        <v>124.50000000000001</v>
      </c>
      <c r="O38" s="23">
        <v>36</v>
      </c>
      <c r="P38" s="23">
        <f t="shared" si="8"/>
      </c>
    </row>
    <row r="39" spans="1:16" ht="12.75">
      <c r="A39" s="38">
        <v>37</v>
      </c>
      <c r="B39" s="17" t="str">
        <f>IF('[1]Osallistujat'!M33=0,"",'[1]Osallistujat'!M33)</f>
        <v>Samu Suoraniemi</v>
      </c>
      <c r="C39" s="18" t="str">
        <f>IF('[1]Osallistujat'!N33=0,"",'[1]Osallistujat'!N33)</f>
        <v>LAUTP</v>
      </c>
      <c r="D39" s="19">
        <v>40</v>
      </c>
      <c r="E39" s="22">
        <v>6</v>
      </c>
      <c r="F39" s="22">
        <v>60</v>
      </c>
      <c r="G39" s="22">
        <v>27.5</v>
      </c>
      <c r="H39" s="19">
        <v>26.6</v>
      </c>
      <c r="I39" s="20">
        <v>15</v>
      </c>
      <c r="J39" s="21">
        <f t="shared" si="5"/>
        <v>11.600000000000001</v>
      </c>
      <c r="K39" s="19">
        <v>0</v>
      </c>
      <c r="L39" s="20">
        <v>31</v>
      </c>
      <c r="M39" s="21">
        <f t="shared" si="6"/>
        <v>6.2</v>
      </c>
      <c r="N39" s="22">
        <f t="shared" si="7"/>
        <v>126.89999999999999</v>
      </c>
      <c r="O39" s="23">
        <v>37</v>
      </c>
      <c r="P39" s="23">
        <f t="shared" si="8"/>
      </c>
    </row>
    <row r="40" spans="1:16" ht="12.75">
      <c r="A40" s="38">
        <v>38</v>
      </c>
      <c r="B40" s="17" t="str">
        <f>IF('[1]Osallistujat'!M32=0,"",'[1]Osallistujat'!M32)</f>
        <v>Valtteri Puhakainen</v>
      </c>
      <c r="C40" s="18" t="str">
        <f>IF('[1]Osallistujat'!N32=0,"",'[1]Osallistujat'!N32)</f>
        <v>LAUTP</v>
      </c>
      <c r="D40" s="27">
        <v>40</v>
      </c>
      <c r="E40" s="26">
        <v>1</v>
      </c>
      <c r="F40" s="26">
        <v>47.2</v>
      </c>
      <c r="G40" s="26">
        <v>29.6</v>
      </c>
      <c r="H40" s="27">
        <v>30.2</v>
      </c>
      <c r="I40" s="28">
        <v>10</v>
      </c>
      <c r="J40" s="25">
        <f t="shared" si="5"/>
        <v>20.2</v>
      </c>
      <c r="K40" s="27">
        <v>25</v>
      </c>
      <c r="L40" s="28">
        <v>20</v>
      </c>
      <c r="M40" s="25">
        <f t="shared" si="6"/>
        <v>9</v>
      </c>
      <c r="N40" s="22">
        <f t="shared" si="7"/>
        <v>127</v>
      </c>
      <c r="O40" s="23">
        <v>38</v>
      </c>
      <c r="P40" s="23">
        <f t="shared" si="8"/>
      </c>
    </row>
    <row r="41" spans="1:16" ht="12.75">
      <c r="A41" s="38">
        <v>39</v>
      </c>
      <c r="B41" s="17" t="str">
        <f>IF('[1]Osallistujat'!M30=0,"",'[1]Osallistujat'!M30)</f>
        <v>Jere Koikkalainen</v>
      </c>
      <c r="C41" s="18" t="str">
        <f>IF('[1]Osallistujat'!N30=0,"",'[1]Osallistujat'!N30)</f>
        <v>KTP</v>
      </c>
      <c r="D41" s="19">
        <v>38.4</v>
      </c>
      <c r="E41" s="22">
        <v>3</v>
      </c>
      <c r="F41" s="22">
        <v>55.4</v>
      </c>
      <c r="G41" s="22">
        <v>31.2</v>
      </c>
      <c r="H41" s="19">
        <v>28.4</v>
      </c>
      <c r="I41" s="20">
        <v>12</v>
      </c>
      <c r="J41" s="21">
        <f t="shared" si="5"/>
        <v>16.4</v>
      </c>
      <c r="K41" s="19">
        <v>29</v>
      </c>
      <c r="L41" s="20">
        <v>17</v>
      </c>
      <c r="M41" s="21">
        <f t="shared" si="6"/>
        <v>9.2</v>
      </c>
      <c r="N41" s="22">
        <f t="shared" si="7"/>
        <v>129.2</v>
      </c>
      <c r="O41" s="23">
        <v>39</v>
      </c>
      <c r="P41" s="23">
        <f t="shared" si="8"/>
      </c>
    </row>
    <row r="42" spans="1:16" ht="12.75">
      <c r="A42" s="38">
        <v>40</v>
      </c>
      <c r="B42" s="17" t="str">
        <f>IF('[1]Osallistujat'!M52=0,"",'[1]Osallistujat'!M52)</f>
        <v>Arttu Nurmi</v>
      </c>
      <c r="C42" s="18" t="str">
        <f>IF('[1]Osallistujat'!N52=0,"",'[1]Osallistujat'!N52)</f>
        <v>FC Loviisa</v>
      </c>
      <c r="D42" s="27">
        <v>40</v>
      </c>
      <c r="E42" s="26">
        <v>2</v>
      </c>
      <c r="F42" s="26">
        <v>45</v>
      </c>
      <c r="G42" s="26">
        <v>34.5</v>
      </c>
      <c r="H42" s="27">
        <v>30.7</v>
      </c>
      <c r="I42" s="28">
        <v>8</v>
      </c>
      <c r="J42" s="25">
        <f t="shared" si="5"/>
        <v>22.7</v>
      </c>
      <c r="K42" s="27">
        <v>23</v>
      </c>
      <c r="L42" s="28">
        <v>11</v>
      </c>
      <c r="M42" s="25">
        <f t="shared" si="6"/>
        <v>6.8</v>
      </c>
      <c r="N42" s="22">
        <f t="shared" si="7"/>
        <v>133.39999999999998</v>
      </c>
      <c r="O42" s="23">
        <v>40</v>
      </c>
      <c r="P42" s="23">
        <f t="shared" si="8"/>
      </c>
    </row>
    <row r="43" spans="1:16" ht="12.75">
      <c r="A43" s="38">
        <v>41</v>
      </c>
      <c r="B43" s="17" t="str">
        <f>IF('[1]Osallistujat'!M9=0,"",'[1]Osallistujat'!M9)</f>
        <v>Pyry Kansa</v>
      </c>
      <c r="C43" s="18" t="str">
        <f>IF('[1]Osallistujat'!N9=0,"",'[1]Osallistujat'!N9)</f>
        <v>KTP</v>
      </c>
      <c r="D43" s="19">
        <v>40</v>
      </c>
      <c r="E43" s="22">
        <v>3</v>
      </c>
      <c r="F43" s="22">
        <v>60</v>
      </c>
      <c r="G43" s="22">
        <v>31</v>
      </c>
      <c r="H43" s="19">
        <v>28.8</v>
      </c>
      <c r="I43" s="20">
        <v>14</v>
      </c>
      <c r="J43" s="21">
        <f t="shared" si="5"/>
        <v>14.8</v>
      </c>
      <c r="K43" s="19">
        <v>0</v>
      </c>
      <c r="L43" s="20">
        <v>23</v>
      </c>
      <c r="M43" s="21">
        <f t="shared" si="6"/>
        <v>4.6</v>
      </c>
      <c r="N43" s="22">
        <f t="shared" si="7"/>
        <v>138.20000000000002</v>
      </c>
      <c r="O43" s="23">
        <v>41</v>
      </c>
      <c r="P43" s="23">
        <f t="shared" si="8"/>
      </c>
    </row>
    <row r="44" spans="1:16" ht="12.75">
      <c r="A44" s="38">
        <v>42</v>
      </c>
      <c r="B44" s="17">
        <f>IF('[1]Osallistujat'!M13=0,"",'[1]Osallistujat'!M13)</f>
      </c>
      <c r="C44" s="18">
        <f>IF('[1]Osallistujat'!N13=0,"",'[1]Osallistujat'!N13)</f>
      </c>
      <c r="D44" s="19"/>
      <c r="E44" s="22"/>
      <c r="F44" s="22"/>
      <c r="G44" s="22"/>
      <c r="H44" s="19"/>
      <c r="I44" s="20"/>
      <c r="J44" s="21">
        <f t="shared" si="5"/>
        <v>0</v>
      </c>
      <c r="K44" s="19"/>
      <c r="L44" s="20"/>
      <c r="M44" s="21">
        <f t="shared" si="6"/>
        <v>0</v>
      </c>
      <c r="N44" s="22">
        <f t="shared" si="7"/>
        <v>900</v>
      </c>
      <c r="O44" s="23"/>
      <c r="P44" s="23">
        <f t="shared" si="8"/>
      </c>
    </row>
    <row r="45" spans="1:16" ht="12.75">
      <c r="A45" s="38">
        <v>43</v>
      </c>
      <c r="B45" s="17">
        <f>IF('[1]Osallistujat'!M27=0,"",'[1]Osallistujat'!M27)</f>
      </c>
      <c r="C45" s="18">
        <f>IF('[1]Osallistujat'!N27=0,"",'[1]Osallistujat'!N27)</f>
      </c>
      <c r="D45" s="19"/>
      <c r="E45" s="22"/>
      <c r="F45" s="22"/>
      <c r="G45" s="22"/>
      <c r="H45" s="19"/>
      <c r="I45" s="20"/>
      <c r="J45" s="21">
        <f t="shared" si="5"/>
        <v>0</v>
      </c>
      <c r="K45" s="19"/>
      <c r="L45" s="20"/>
      <c r="M45" s="21">
        <f t="shared" si="6"/>
        <v>0</v>
      </c>
      <c r="N45" s="22">
        <f t="shared" si="7"/>
        <v>900</v>
      </c>
      <c r="O45" s="23"/>
      <c r="P45" s="23">
        <f t="shared" si="8"/>
      </c>
    </row>
    <row r="46" spans="1:16" ht="12.75">
      <c r="A46" s="38">
        <v>44</v>
      </c>
      <c r="B46" s="17">
        <f>IF('[1]Osallistujat'!M34=0,"",'[1]Osallistujat'!M34)</f>
      </c>
      <c r="C46" s="18">
        <f>IF('[1]Osallistujat'!N34=0,"",'[1]Osallistujat'!N34)</f>
      </c>
      <c r="D46" s="27"/>
      <c r="E46" s="26"/>
      <c r="F46" s="26"/>
      <c r="G46" s="26"/>
      <c r="H46" s="27"/>
      <c r="I46" s="28"/>
      <c r="J46" s="25">
        <f t="shared" si="5"/>
        <v>0</v>
      </c>
      <c r="K46" s="27"/>
      <c r="L46" s="28"/>
      <c r="M46" s="25">
        <f t="shared" si="6"/>
        <v>0</v>
      </c>
      <c r="N46" s="22">
        <f t="shared" si="7"/>
        <v>900</v>
      </c>
      <c r="O46" s="23"/>
      <c r="P46" s="23">
        <f t="shared" si="8"/>
      </c>
    </row>
    <row r="47" spans="1:16" ht="12.75">
      <c r="A47" s="38">
        <v>45</v>
      </c>
      <c r="B47" s="17">
        <f>IF('[1]Osallistujat'!M35=0,"",'[1]Osallistujat'!M35)</f>
      </c>
      <c r="C47" s="18">
        <f>IF('[1]Osallistujat'!N35=0,"",'[1]Osallistujat'!N35)</f>
      </c>
      <c r="D47" s="27"/>
      <c r="E47" s="26"/>
      <c r="F47" s="26"/>
      <c r="G47" s="26"/>
      <c r="H47" s="27"/>
      <c r="I47" s="28"/>
      <c r="J47" s="25">
        <f t="shared" si="5"/>
        <v>0</v>
      </c>
      <c r="K47" s="27"/>
      <c r="L47" s="28"/>
      <c r="M47" s="25">
        <f t="shared" si="6"/>
        <v>0</v>
      </c>
      <c r="N47" s="22">
        <f t="shared" si="7"/>
        <v>900</v>
      </c>
      <c r="O47" s="23"/>
      <c r="P47" s="23">
        <f t="shared" si="8"/>
      </c>
    </row>
    <row r="48" spans="1:16" ht="12.75">
      <c r="A48" s="38">
        <v>46</v>
      </c>
      <c r="B48" s="17">
        <f>IF('[1]Osallistujat'!M36=0,"",'[1]Osallistujat'!M36)</f>
      </c>
      <c r="C48" s="18">
        <f>IF('[1]Osallistujat'!N36=0,"",'[1]Osallistujat'!N36)</f>
      </c>
      <c r="D48" s="27"/>
      <c r="E48" s="26"/>
      <c r="F48" s="26"/>
      <c r="G48" s="26"/>
      <c r="H48" s="27"/>
      <c r="I48" s="28"/>
      <c r="J48" s="25">
        <f t="shared" si="5"/>
        <v>0</v>
      </c>
      <c r="K48" s="27"/>
      <c r="L48" s="28"/>
      <c r="M48" s="25">
        <f t="shared" si="6"/>
        <v>0</v>
      </c>
      <c r="N48" s="22">
        <f t="shared" si="7"/>
        <v>900</v>
      </c>
      <c r="O48" s="23"/>
      <c r="P48" s="23">
        <f t="shared" si="8"/>
      </c>
    </row>
    <row r="49" spans="1:16" ht="12.75">
      <c r="A49" s="38">
        <v>47</v>
      </c>
      <c r="B49" s="17">
        <f>IF('[1]Osallistujat'!M37=0,"",'[1]Osallistujat'!M37)</f>
      </c>
      <c r="C49" s="18">
        <f>IF('[1]Osallistujat'!N37=0,"",'[1]Osallistujat'!N37)</f>
      </c>
      <c r="D49" s="27"/>
      <c r="E49" s="26"/>
      <c r="F49" s="26"/>
      <c r="G49" s="26"/>
      <c r="H49" s="27"/>
      <c r="I49" s="28"/>
      <c r="J49" s="25">
        <f t="shared" si="5"/>
        <v>0</v>
      </c>
      <c r="K49" s="27"/>
      <c r="L49" s="28"/>
      <c r="M49" s="25">
        <f t="shared" si="6"/>
        <v>0</v>
      </c>
      <c r="N49" s="22">
        <f t="shared" si="7"/>
        <v>900</v>
      </c>
      <c r="O49" s="23"/>
      <c r="P49" s="23">
        <f t="shared" si="8"/>
      </c>
    </row>
    <row r="50" spans="1:16" ht="12.75">
      <c r="A50" s="38">
        <v>48</v>
      </c>
      <c r="B50" s="17">
        <f>IF('[1]Osallistujat'!M38=0,"",'[1]Osallistujat'!M38)</f>
      </c>
      <c r="C50" s="18">
        <f>IF('[1]Osallistujat'!N38=0,"",'[1]Osallistujat'!N38)</f>
      </c>
      <c r="D50" s="27"/>
      <c r="E50" s="26"/>
      <c r="F50" s="26"/>
      <c r="G50" s="26"/>
      <c r="H50" s="27"/>
      <c r="I50" s="28"/>
      <c r="J50" s="25">
        <f t="shared" si="5"/>
        <v>0</v>
      </c>
      <c r="K50" s="27"/>
      <c r="L50" s="28"/>
      <c r="M50" s="25">
        <f t="shared" si="6"/>
        <v>0</v>
      </c>
      <c r="N50" s="22">
        <f t="shared" si="7"/>
        <v>900</v>
      </c>
      <c r="O50" s="23"/>
      <c r="P50" s="23">
        <f t="shared" si="8"/>
      </c>
    </row>
    <row r="51" spans="1:16" ht="12.75">
      <c r="A51" s="38">
        <v>49</v>
      </c>
      <c r="B51" s="17">
        <f>IF('[1]Osallistujat'!M39=0,"",'[1]Osallistujat'!M39)</f>
      </c>
      <c r="C51" s="18">
        <f>IF('[1]Osallistujat'!N39=0,"",'[1]Osallistujat'!N39)</f>
      </c>
      <c r="D51" s="27"/>
      <c r="E51" s="26"/>
      <c r="F51" s="26"/>
      <c r="G51" s="26"/>
      <c r="H51" s="27"/>
      <c r="I51" s="28"/>
      <c r="J51" s="25">
        <f t="shared" si="5"/>
        <v>0</v>
      </c>
      <c r="K51" s="27"/>
      <c r="L51" s="28"/>
      <c r="M51" s="25">
        <f t="shared" si="6"/>
        <v>0</v>
      </c>
      <c r="N51" s="22">
        <f t="shared" si="7"/>
        <v>900</v>
      </c>
      <c r="O51" s="23"/>
      <c r="P51" s="23">
        <f t="shared" si="8"/>
      </c>
    </row>
    <row r="52" spans="1:16" ht="12.75">
      <c r="A52" s="38">
        <v>50</v>
      </c>
      <c r="B52" s="17">
        <f>IF('[1]Osallistujat'!M43=0,"",'[1]Osallistujat'!M43)</f>
      </c>
      <c r="C52" s="18">
        <f>IF('[1]Osallistujat'!N43=0,"",'[1]Osallistujat'!N43)</f>
      </c>
      <c r="D52" s="27"/>
      <c r="E52" s="26"/>
      <c r="F52" s="26"/>
      <c r="G52" s="26"/>
      <c r="H52" s="27"/>
      <c r="I52" s="28"/>
      <c r="J52" s="25">
        <f t="shared" si="5"/>
        <v>0</v>
      </c>
      <c r="K52" s="27"/>
      <c r="L52" s="28"/>
      <c r="M52" s="25">
        <f t="shared" si="6"/>
        <v>0</v>
      </c>
      <c r="N52" s="22">
        <f t="shared" si="7"/>
        <v>900</v>
      </c>
      <c r="O52" s="23"/>
      <c r="P52" s="23">
        <f t="shared" si="8"/>
      </c>
    </row>
    <row r="53" spans="1:16" ht="12.75">
      <c r="A53" s="38">
        <v>51</v>
      </c>
      <c r="B53" s="17">
        <f>IF('[1]Osallistujat'!M46=0,"",'[1]Osallistujat'!M46)</f>
      </c>
      <c r="C53" s="18">
        <f>IF('[1]Osallistujat'!N46=0,"",'[1]Osallistujat'!N46)</f>
      </c>
      <c r="D53" s="27"/>
      <c r="E53" s="26"/>
      <c r="F53" s="26"/>
      <c r="G53" s="26"/>
      <c r="H53" s="27"/>
      <c r="I53" s="28"/>
      <c r="J53" s="25">
        <f t="shared" si="5"/>
        <v>0</v>
      </c>
      <c r="K53" s="27"/>
      <c r="L53" s="28"/>
      <c r="M53" s="25">
        <f t="shared" si="6"/>
        <v>0</v>
      </c>
      <c r="N53" s="22">
        <f t="shared" si="7"/>
        <v>900</v>
      </c>
      <c r="O53" s="23"/>
      <c r="P53" s="23">
        <f t="shared" si="8"/>
      </c>
    </row>
    <row r="54" spans="1:16" ht="12.75">
      <c r="A54" s="38">
        <v>52</v>
      </c>
      <c r="B54" s="17">
        <f>IF('[1]Osallistujat'!M47=0,"",'[1]Osallistujat'!M47)</f>
      </c>
      <c r="C54" s="18">
        <f>IF('[1]Osallistujat'!N47=0,"",'[1]Osallistujat'!N47)</f>
      </c>
      <c r="D54" s="27"/>
      <c r="E54" s="26"/>
      <c r="F54" s="26"/>
      <c r="G54" s="26"/>
      <c r="H54" s="27"/>
      <c r="I54" s="28"/>
      <c r="J54" s="25">
        <f t="shared" si="5"/>
        <v>0</v>
      </c>
      <c r="K54" s="27"/>
      <c r="L54" s="28"/>
      <c r="M54" s="25">
        <f t="shared" si="6"/>
        <v>0</v>
      </c>
      <c r="N54" s="22">
        <f t="shared" si="7"/>
        <v>900</v>
      </c>
      <c r="O54" s="23"/>
      <c r="P54" s="23">
        <f t="shared" si="8"/>
      </c>
    </row>
    <row r="55" spans="1:16" ht="12.75">
      <c r="A55" s="38">
        <v>53</v>
      </c>
      <c r="B55" s="17">
        <f>IF('[1]Osallistujat'!M53=0,"",'[1]Osallistujat'!M53)</f>
      </c>
      <c r="C55" s="18">
        <f>IF('[1]Osallistujat'!N53=0,"",'[1]Osallistujat'!N53)</f>
      </c>
      <c r="D55" s="27"/>
      <c r="E55" s="26"/>
      <c r="F55" s="26"/>
      <c r="G55" s="26"/>
      <c r="H55" s="27"/>
      <c r="I55" s="28"/>
      <c r="J55" s="25">
        <f t="shared" si="5"/>
        <v>0</v>
      </c>
      <c r="K55" s="27"/>
      <c r="L55" s="28"/>
      <c r="M55" s="25">
        <f t="shared" si="6"/>
        <v>0</v>
      </c>
      <c r="N55" s="22">
        <f t="shared" si="7"/>
        <v>900</v>
      </c>
      <c r="O55" s="23"/>
      <c r="P55" s="23">
        <f t="shared" si="8"/>
      </c>
    </row>
  </sheetData>
  <printOptions horizontalCentered="1"/>
  <pageMargins left="0.1968503937007874" right="0.2362204724409449" top="0.7874015748031497" bottom="0.11811023622047245" header="0.31496062992125984" footer="0.03937007874015748"/>
  <pageSetup fitToHeight="1" fitToWidth="1" horizontalDpi="300" verticalDpi="300" orientation="landscape" paperSize="9" scale="75" r:id="rId1"/>
  <headerFooter alignWithMargins="0">
    <oddHeader>&amp;L&amp;10SPL Kaakkois-Suomen piiri/ KotkanNappulat
Taitokilpailut 09.10.2005
Kotka&amp;C&amp;A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75" zoomScaleNormal="75" workbookViewId="0" topLeftCell="A1">
      <pane xSplit="3" ySplit="2" topLeftCell="D3" activePane="bottomRight" state="frozen"/>
      <selection pane="topLeft" activeCell="K30" sqref="K30"/>
      <selection pane="topRight" activeCell="K30" sqref="K30"/>
      <selection pane="bottomLeft" activeCell="K30" sqref="K30"/>
      <selection pane="bottomRight" activeCell="I23" sqref="I23"/>
    </sheetView>
  </sheetViews>
  <sheetFormatPr defaultColWidth="8.88671875" defaultRowHeight="15"/>
  <cols>
    <col min="1" max="1" width="3.4453125" style="1" customWidth="1"/>
    <col min="2" max="2" width="15.99609375" style="0" bestFit="1" customWidth="1"/>
    <col min="3" max="3" width="8.99609375" style="0" customWidth="1"/>
    <col min="4" max="4" width="10.77734375" style="0" customWidth="1"/>
    <col min="5" max="5" width="5.77734375" style="0" customWidth="1"/>
    <col min="6" max="6" width="7.77734375" style="0" customWidth="1"/>
    <col min="7" max="7" width="7.5546875" style="0" customWidth="1"/>
    <col min="8" max="8" width="6.88671875" style="0" customWidth="1"/>
    <col min="9" max="9" width="7.3359375" style="0" customWidth="1"/>
    <col min="10" max="10" width="8.21484375" style="0" customWidth="1"/>
    <col min="11" max="11" width="10.21484375" style="0" customWidth="1"/>
  </cols>
  <sheetData>
    <row r="1" spans="2:13" ht="15">
      <c r="B1" s="2"/>
      <c r="C1" s="3"/>
      <c r="D1" s="4" t="s">
        <v>22</v>
      </c>
      <c r="E1" s="7" t="s">
        <v>1</v>
      </c>
      <c r="F1" s="8" t="s">
        <v>2</v>
      </c>
      <c r="G1" s="8" t="s">
        <v>3</v>
      </c>
      <c r="H1" s="4" t="s">
        <v>4</v>
      </c>
      <c r="I1" s="5"/>
      <c r="J1" s="6"/>
      <c r="K1" s="8" t="s">
        <v>6</v>
      </c>
      <c r="L1" s="8" t="s">
        <v>7</v>
      </c>
      <c r="M1" s="8" t="s">
        <v>8</v>
      </c>
    </row>
    <row r="2" spans="2:13" ht="15">
      <c r="B2" s="9" t="s">
        <v>9</v>
      </c>
      <c r="C2" s="10" t="s">
        <v>10</v>
      </c>
      <c r="D2" s="11" t="s">
        <v>23</v>
      </c>
      <c r="E2" s="14" t="s">
        <v>14</v>
      </c>
      <c r="F2" s="15" t="s">
        <v>24</v>
      </c>
      <c r="G2" s="16"/>
      <c r="H2" s="11" t="s">
        <v>11</v>
      </c>
      <c r="I2" s="12" t="s">
        <v>12</v>
      </c>
      <c r="J2" s="13" t="s">
        <v>13</v>
      </c>
      <c r="K2" s="16"/>
      <c r="L2" s="16"/>
      <c r="M2" s="16"/>
    </row>
    <row r="3" spans="1:15" ht="15">
      <c r="A3" s="1">
        <v>1</v>
      </c>
      <c r="B3" s="17" t="str">
        <f>IF('[1]Osallistujat'!I35=0,"",'[1]Osallistujat'!I35)</f>
        <v>Antoni Hirvonen</v>
      </c>
      <c r="C3" s="18" t="str">
        <f>IF('[1]Osallistujat'!J35=0,"",'[1]Osallistujat'!J35)</f>
        <v>IPS</v>
      </c>
      <c r="D3" s="27">
        <v>16.8</v>
      </c>
      <c r="E3" s="26">
        <v>8</v>
      </c>
      <c r="F3" s="26">
        <v>38.8</v>
      </c>
      <c r="G3" s="26">
        <v>25.5</v>
      </c>
      <c r="H3" s="27">
        <v>30.6</v>
      </c>
      <c r="I3" s="28">
        <v>12</v>
      </c>
      <c r="J3" s="25">
        <f aca="true" t="shared" si="0" ref="J3:J42">H3-I3</f>
        <v>18.6</v>
      </c>
      <c r="K3" s="22">
        <f aca="true" t="shared" si="1" ref="K3:K42">IF(D3=0,40,D3)+IF(J3=0,200,J3)+IF(F3=0,60,F3)+IF(G3=0,200,G3)-IF(E3=0,-200,E3)</f>
        <v>91.7</v>
      </c>
      <c r="L3" s="23">
        <f aca="true" t="shared" si="2" ref="L3:L42">RANK(K3,$K$3:$K$42,1)</f>
        <v>1</v>
      </c>
      <c r="M3" s="23" t="str">
        <f aca="true" t="shared" si="3" ref="M3:M42">IF(K3&lt;=N$3,"Kulta",IF(K3&lt;=N$4,"Hopea",IF(K3&lt;=N$5,"Pronssi","")))</f>
        <v>Hopea</v>
      </c>
      <c r="N3" s="24">
        <v>85</v>
      </c>
      <c r="O3" t="s">
        <v>19</v>
      </c>
    </row>
    <row r="4" spans="1:15" ht="15">
      <c r="A4" s="1">
        <v>2</v>
      </c>
      <c r="B4" s="17" t="str">
        <f>IF('[1]Osallistujat'!I3=0,"",'[1]Osallistujat'!I3)</f>
        <v>Aaro Säämänen</v>
      </c>
      <c r="C4" s="18" t="str">
        <f>IF('[1]Osallistujat'!J3=0,"",'[1]Osallistujat'!J3)</f>
        <v>KoNa</v>
      </c>
      <c r="D4" s="19">
        <v>19.8</v>
      </c>
      <c r="E4" s="22">
        <v>10</v>
      </c>
      <c r="F4" s="22">
        <v>38.6</v>
      </c>
      <c r="G4" s="22">
        <v>26.3</v>
      </c>
      <c r="H4" s="19">
        <v>29.1</v>
      </c>
      <c r="I4" s="20">
        <v>7</v>
      </c>
      <c r="J4" s="21">
        <f t="shared" si="0"/>
        <v>22.1</v>
      </c>
      <c r="K4" s="22">
        <f t="shared" si="1"/>
        <v>96.8</v>
      </c>
      <c r="L4" s="23">
        <f t="shared" si="2"/>
        <v>2</v>
      </c>
      <c r="M4" s="23" t="str">
        <f t="shared" si="3"/>
        <v>Hopea</v>
      </c>
      <c r="N4" s="24">
        <v>105</v>
      </c>
      <c r="O4" t="s">
        <v>20</v>
      </c>
    </row>
    <row r="5" spans="1:15" ht="15">
      <c r="A5" s="1">
        <v>3</v>
      </c>
      <c r="B5" s="17" t="str">
        <f>IF('[1]Osallistujat'!I24=0,"",'[1]Osallistujat'!I24)</f>
        <v>Henri Valorinne</v>
      </c>
      <c r="C5" s="18" t="str">
        <f>IF('[1]Osallistujat'!J24=0,"",'[1]Osallistujat'!J24)</f>
        <v>MiKi</v>
      </c>
      <c r="D5" s="19">
        <v>22.4</v>
      </c>
      <c r="E5" s="22">
        <v>8</v>
      </c>
      <c r="F5" s="22">
        <v>41.5</v>
      </c>
      <c r="G5" s="22">
        <v>28.4</v>
      </c>
      <c r="H5" s="19">
        <v>30.3</v>
      </c>
      <c r="I5" s="20">
        <v>14</v>
      </c>
      <c r="J5" s="21">
        <f t="shared" si="0"/>
        <v>16.3</v>
      </c>
      <c r="K5" s="22">
        <f t="shared" si="1"/>
        <v>100.6</v>
      </c>
      <c r="L5" s="23">
        <f t="shared" si="2"/>
        <v>3</v>
      </c>
      <c r="M5" s="23" t="str">
        <f t="shared" si="3"/>
        <v>Hopea</v>
      </c>
      <c r="N5" s="24">
        <v>125</v>
      </c>
      <c r="O5" t="s">
        <v>21</v>
      </c>
    </row>
    <row r="6" spans="1:14" ht="15">
      <c r="A6" s="1">
        <v>4</v>
      </c>
      <c r="B6" s="17" t="str">
        <f>IF('[1]Osallistujat'!I19=0,"",'[1]Osallistujat'!I19)</f>
        <v>Altun Vedat</v>
      </c>
      <c r="C6" s="18" t="str">
        <f>IF('[1]Osallistujat'!J19=0,"",'[1]Osallistujat'!J19)</f>
        <v>Rakuunat</v>
      </c>
      <c r="D6" s="19">
        <v>25.4</v>
      </c>
      <c r="E6" s="22">
        <v>5</v>
      </c>
      <c r="F6" s="22">
        <v>42.9</v>
      </c>
      <c r="G6" s="22">
        <v>28.8</v>
      </c>
      <c r="H6" s="19">
        <v>30.5</v>
      </c>
      <c r="I6" s="20">
        <v>20</v>
      </c>
      <c r="J6" s="21">
        <f t="shared" si="0"/>
        <v>10.5</v>
      </c>
      <c r="K6" s="22">
        <f t="shared" si="1"/>
        <v>102.6</v>
      </c>
      <c r="L6" s="23">
        <f t="shared" si="2"/>
        <v>4</v>
      </c>
      <c r="M6" s="23" t="str">
        <f t="shared" si="3"/>
        <v>Hopea</v>
      </c>
      <c r="N6" s="24"/>
    </row>
    <row r="7" spans="1:13" ht="15">
      <c r="A7" s="1">
        <v>5</v>
      </c>
      <c r="B7" s="17" t="str">
        <f>IF('[1]Osallistujat'!I23=0,"",'[1]Osallistujat'!I23)</f>
        <v>Ville Teräsranta</v>
      </c>
      <c r="C7" s="18" t="str">
        <f>IF('[1]Osallistujat'!J23=0,"",'[1]Osallistujat'!J23)</f>
        <v>MiKi</v>
      </c>
      <c r="D7" s="19">
        <v>22.1</v>
      </c>
      <c r="E7" s="22">
        <v>7</v>
      </c>
      <c r="F7" s="22">
        <v>41.5</v>
      </c>
      <c r="G7" s="22">
        <v>28.5</v>
      </c>
      <c r="H7" s="19">
        <v>28.9</v>
      </c>
      <c r="I7" s="20">
        <v>6</v>
      </c>
      <c r="J7" s="21">
        <f t="shared" si="0"/>
        <v>22.9</v>
      </c>
      <c r="K7" s="22">
        <f t="shared" si="1"/>
        <v>108</v>
      </c>
      <c r="L7" s="23">
        <f t="shared" si="2"/>
        <v>5</v>
      </c>
      <c r="M7" s="23" t="str">
        <f t="shared" si="3"/>
        <v>Pronssi</v>
      </c>
    </row>
    <row r="8" spans="1:13" ht="15">
      <c r="A8" s="1">
        <v>6</v>
      </c>
      <c r="B8" s="17" t="str">
        <f>IF('[1]Osallistujat'!I31=0,"",'[1]Osallistujat'!I31)</f>
        <v>Juho Raivela</v>
      </c>
      <c r="C8" s="18" t="str">
        <f>IF('[1]Osallistujat'!J31=0,"",'[1]Osallistujat'!J31)</f>
        <v>PeKa</v>
      </c>
      <c r="D8" s="19">
        <v>27.9</v>
      </c>
      <c r="E8" s="22">
        <v>10</v>
      </c>
      <c r="F8" s="22">
        <v>43.2</v>
      </c>
      <c r="G8" s="22">
        <v>27.6</v>
      </c>
      <c r="H8" s="19">
        <v>27.6</v>
      </c>
      <c r="I8" s="20">
        <v>8</v>
      </c>
      <c r="J8" s="21">
        <f t="shared" si="0"/>
        <v>19.6</v>
      </c>
      <c r="K8" s="22">
        <f t="shared" si="1"/>
        <v>108.30000000000001</v>
      </c>
      <c r="L8" s="23">
        <f t="shared" si="2"/>
        <v>6</v>
      </c>
      <c r="M8" s="23" t="str">
        <f t="shared" si="3"/>
        <v>Pronssi</v>
      </c>
    </row>
    <row r="9" spans="1:13" ht="15">
      <c r="A9" s="1">
        <v>7</v>
      </c>
      <c r="B9" s="17" t="str">
        <f>IF('[1]Osallistujat'!I11=0,"",'[1]Osallistujat'!I11)</f>
        <v>Atte Kallström</v>
      </c>
      <c r="C9" s="18" t="str">
        <f>IF('[1]Osallistujat'!J11=0,"",'[1]Osallistujat'!J11)</f>
        <v>KoNa</v>
      </c>
      <c r="D9" s="19">
        <v>26.5</v>
      </c>
      <c r="E9" s="22">
        <v>6</v>
      </c>
      <c r="F9" s="22">
        <v>43.4</v>
      </c>
      <c r="G9" s="22">
        <v>26.5</v>
      </c>
      <c r="H9" s="19">
        <v>29</v>
      </c>
      <c r="I9" s="20">
        <v>11</v>
      </c>
      <c r="J9" s="21">
        <f t="shared" si="0"/>
        <v>18</v>
      </c>
      <c r="K9" s="22">
        <f t="shared" si="1"/>
        <v>108.4</v>
      </c>
      <c r="L9" s="23">
        <f t="shared" si="2"/>
        <v>7</v>
      </c>
      <c r="M9" s="23" t="str">
        <f t="shared" si="3"/>
        <v>Pronssi</v>
      </c>
    </row>
    <row r="10" spans="1:13" ht="15">
      <c r="A10" s="1">
        <v>8</v>
      </c>
      <c r="B10" s="17" t="str">
        <f>IF('[1]Osallistujat'!I4=0,"",'[1]Osallistujat'!I4)</f>
        <v>Aaro Alila</v>
      </c>
      <c r="C10" s="18" t="str">
        <f>IF('[1]Osallistujat'!J4=0,"",'[1]Osallistujat'!J4)</f>
        <v>KoNa</v>
      </c>
      <c r="D10" s="19">
        <v>26.4</v>
      </c>
      <c r="E10" s="22">
        <v>3</v>
      </c>
      <c r="F10" s="22">
        <v>40.4</v>
      </c>
      <c r="G10" s="22">
        <v>26.7</v>
      </c>
      <c r="H10" s="19">
        <v>30.8</v>
      </c>
      <c r="I10" s="20">
        <v>12</v>
      </c>
      <c r="J10" s="21">
        <f t="shared" si="0"/>
        <v>18.8</v>
      </c>
      <c r="K10" s="22">
        <f t="shared" si="1"/>
        <v>109.3</v>
      </c>
      <c r="L10" s="23">
        <f t="shared" si="2"/>
        <v>8</v>
      </c>
      <c r="M10" s="23" t="str">
        <f t="shared" si="3"/>
        <v>Pronssi</v>
      </c>
    </row>
    <row r="11" spans="1:13" ht="15">
      <c r="A11" s="1">
        <v>9</v>
      </c>
      <c r="B11" s="17" t="str">
        <f>IF('[1]Osallistujat'!I2=0,"",'[1]Osallistujat'!I2)</f>
        <v>Miko Lopperi</v>
      </c>
      <c r="C11" s="18" t="str">
        <f>IF('[1]Osallistujat'!J2=0,"",'[1]Osallistujat'!J2)</f>
        <v>KoNa</v>
      </c>
      <c r="D11" s="19">
        <v>32</v>
      </c>
      <c r="E11" s="22">
        <v>6</v>
      </c>
      <c r="F11" s="22">
        <v>42.1</v>
      </c>
      <c r="G11" s="22">
        <v>28.9</v>
      </c>
      <c r="H11" s="19">
        <v>30.9</v>
      </c>
      <c r="I11" s="20">
        <v>17</v>
      </c>
      <c r="J11" s="21">
        <f t="shared" si="0"/>
        <v>13.899999999999999</v>
      </c>
      <c r="K11" s="22">
        <f t="shared" si="1"/>
        <v>110.9</v>
      </c>
      <c r="L11" s="23">
        <f t="shared" si="2"/>
        <v>9</v>
      </c>
      <c r="M11" s="23" t="str">
        <f t="shared" si="3"/>
        <v>Pronssi</v>
      </c>
    </row>
    <row r="12" spans="1:13" ht="15">
      <c r="A12" s="1">
        <v>10</v>
      </c>
      <c r="B12" s="17" t="str">
        <f>IF('[1]Osallistujat'!I32=0,"",'[1]Osallistujat'!I32)</f>
        <v>Thomas Turunen</v>
      </c>
      <c r="C12" s="18" t="str">
        <f>IF('[1]Osallistujat'!J32=0,"",'[1]Osallistujat'!J32)</f>
        <v>PeKa</v>
      </c>
      <c r="D12" s="19">
        <v>20</v>
      </c>
      <c r="E12" s="22">
        <v>10</v>
      </c>
      <c r="F12" s="22">
        <v>45.4</v>
      </c>
      <c r="G12" s="22">
        <v>28.7</v>
      </c>
      <c r="H12" s="19">
        <v>32</v>
      </c>
      <c r="I12" s="20">
        <v>4</v>
      </c>
      <c r="J12" s="21">
        <f t="shared" si="0"/>
        <v>28</v>
      </c>
      <c r="K12" s="22">
        <f t="shared" si="1"/>
        <v>112.10000000000001</v>
      </c>
      <c r="L12" s="23">
        <f t="shared" si="2"/>
        <v>10</v>
      </c>
      <c r="M12" s="23" t="str">
        <f t="shared" si="3"/>
        <v>Pronssi</v>
      </c>
    </row>
    <row r="13" spans="1:13" ht="15">
      <c r="A13" s="1">
        <v>11</v>
      </c>
      <c r="B13" s="17" t="str">
        <f>IF('[1]Osallistujat'!I13=0,"",'[1]Osallistujat'!I13)</f>
        <v>Sasu Dimitrow</v>
      </c>
      <c r="C13" s="18" t="str">
        <f>IF('[1]Osallistujat'!J13=0,"",'[1]Osallistujat'!J13)</f>
        <v>KoNa</v>
      </c>
      <c r="D13" s="19">
        <v>23.1</v>
      </c>
      <c r="E13" s="22">
        <v>4</v>
      </c>
      <c r="F13" s="22">
        <v>41.5</v>
      </c>
      <c r="G13" s="22">
        <v>29.3</v>
      </c>
      <c r="H13" s="19">
        <v>31</v>
      </c>
      <c r="I13" s="20">
        <v>8</v>
      </c>
      <c r="J13" s="21">
        <f t="shared" si="0"/>
        <v>23</v>
      </c>
      <c r="K13" s="22">
        <f t="shared" si="1"/>
        <v>112.89999999999999</v>
      </c>
      <c r="L13" s="23">
        <f t="shared" si="2"/>
        <v>11</v>
      </c>
      <c r="M13" s="23" t="str">
        <f t="shared" si="3"/>
        <v>Pronssi</v>
      </c>
    </row>
    <row r="14" spans="1:13" ht="15">
      <c r="A14" s="1">
        <v>12</v>
      </c>
      <c r="B14" s="17" t="str">
        <f>IF('[1]Osallistujat'!I9=0,"",'[1]Osallistujat'!I9)</f>
        <v>Kalle Hartikainen</v>
      </c>
      <c r="C14" s="18" t="str">
        <f>IF('[1]Osallistujat'!J9=0,"",'[1]Osallistujat'!J9)</f>
        <v>KoNa</v>
      </c>
      <c r="D14" s="19">
        <v>29.1</v>
      </c>
      <c r="E14" s="22">
        <v>7</v>
      </c>
      <c r="F14" s="22">
        <v>43.6</v>
      </c>
      <c r="G14" s="22">
        <v>27.6</v>
      </c>
      <c r="H14" s="19">
        <v>31.7</v>
      </c>
      <c r="I14" s="20">
        <v>12</v>
      </c>
      <c r="J14" s="21">
        <f t="shared" si="0"/>
        <v>19.7</v>
      </c>
      <c r="K14" s="22">
        <f t="shared" si="1"/>
        <v>113</v>
      </c>
      <c r="L14" s="23">
        <f t="shared" si="2"/>
        <v>12</v>
      </c>
      <c r="M14" s="23" t="str">
        <f t="shared" si="3"/>
        <v>Pronssi</v>
      </c>
    </row>
    <row r="15" spans="1:13" ht="15">
      <c r="A15" s="1">
        <v>13</v>
      </c>
      <c r="B15" s="17" t="str">
        <f>IF('[1]Osallistujat'!I20=0,"",'[1]Osallistujat'!I20)</f>
        <v>Markus Kyläheiko</v>
      </c>
      <c r="C15" s="18" t="str">
        <f>IF('[1]Osallistujat'!J20=0,"",'[1]Osallistujat'!J20)</f>
        <v>PEPO</v>
      </c>
      <c r="D15" s="19">
        <v>34.1</v>
      </c>
      <c r="E15" s="22">
        <v>10</v>
      </c>
      <c r="F15" s="22">
        <v>43.4</v>
      </c>
      <c r="G15" s="22">
        <v>29.4</v>
      </c>
      <c r="H15" s="19">
        <v>29.3</v>
      </c>
      <c r="I15" s="20">
        <v>10</v>
      </c>
      <c r="J15" s="21">
        <f t="shared" si="0"/>
        <v>19.3</v>
      </c>
      <c r="K15" s="22">
        <f t="shared" si="1"/>
        <v>116.20000000000002</v>
      </c>
      <c r="L15" s="23">
        <f t="shared" si="2"/>
        <v>13</v>
      </c>
      <c r="M15" s="23" t="str">
        <f t="shared" si="3"/>
        <v>Pronssi</v>
      </c>
    </row>
    <row r="16" spans="1:13" ht="15">
      <c r="A16" s="1">
        <v>14</v>
      </c>
      <c r="B16" s="17" t="str">
        <f>IF('[1]Osallistujat'!I30=0,"",'[1]Osallistujat'!I30)</f>
        <v>Saku Kvist</v>
      </c>
      <c r="C16" s="18" t="str">
        <f>IF('[1]Osallistujat'!J30=0,"",'[1]Osallistujat'!J30)</f>
        <v>PeKa</v>
      </c>
      <c r="D16" s="19">
        <v>40</v>
      </c>
      <c r="E16" s="22">
        <v>8</v>
      </c>
      <c r="F16" s="22">
        <v>41.4</v>
      </c>
      <c r="G16" s="22">
        <v>26.7</v>
      </c>
      <c r="H16" s="19">
        <v>28.4</v>
      </c>
      <c r="I16" s="20">
        <v>9</v>
      </c>
      <c r="J16" s="21">
        <f t="shared" si="0"/>
        <v>19.4</v>
      </c>
      <c r="K16" s="22">
        <f t="shared" si="1"/>
        <v>119.5</v>
      </c>
      <c r="L16" s="23">
        <f t="shared" si="2"/>
        <v>14</v>
      </c>
      <c r="M16" s="23" t="str">
        <f t="shared" si="3"/>
        <v>Pronssi</v>
      </c>
    </row>
    <row r="17" spans="1:13" ht="15">
      <c r="A17" s="1">
        <v>15</v>
      </c>
      <c r="B17" s="17" t="str">
        <f>IF('[1]Osallistujat'!I1=0,"",'[1]Osallistujat'!I1)</f>
        <v>Turo Veini</v>
      </c>
      <c r="C17" s="18" t="str">
        <f>IF('[1]Osallistujat'!J1=0,"",'[1]Osallistujat'!J1)</f>
        <v>KoNa</v>
      </c>
      <c r="D17" s="19">
        <v>32.7</v>
      </c>
      <c r="E17" s="22">
        <v>10</v>
      </c>
      <c r="F17" s="22">
        <v>42</v>
      </c>
      <c r="G17" s="22">
        <v>29.4</v>
      </c>
      <c r="H17" s="19">
        <v>33.5</v>
      </c>
      <c r="I17" s="20">
        <v>8</v>
      </c>
      <c r="J17" s="21">
        <f t="shared" si="0"/>
        <v>25.5</v>
      </c>
      <c r="K17" s="22">
        <f t="shared" si="1"/>
        <v>119.6</v>
      </c>
      <c r="L17" s="23">
        <f t="shared" si="2"/>
        <v>15</v>
      </c>
      <c r="M17" s="23" t="str">
        <f t="shared" si="3"/>
        <v>Pronssi</v>
      </c>
    </row>
    <row r="18" spans="1:13" ht="15">
      <c r="A18" s="1">
        <v>16</v>
      </c>
      <c r="B18" s="17" t="str">
        <f>IF('[1]Osallistujat'!I33=0,"",'[1]Osallistujat'!I33)</f>
        <v>Lassi Kolehmainen</v>
      </c>
      <c r="C18" s="18" t="str">
        <f>IF('[1]Osallistujat'!J33=0,"",'[1]Osallistujat'!J33)</f>
        <v>MyPa</v>
      </c>
      <c r="D18" s="27">
        <v>36.1</v>
      </c>
      <c r="E18" s="26">
        <v>10</v>
      </c>
      <c r="F18" s="26">
        <v>44.6</v>
      </c>
      <c r="G18" s="26">
        <v>28.1</v>
      </c>
      <c r="H18" s="27">
        <v>29.7</v>
      </c>
      <c r="I18" s="28">
        <v>6</v>
      </c>
      <c r="J18" s="25">
        <f t="shared" si="0"/>
        <v>23.7</v>
      </c>
      <c r="K18" s="22">
        <f t="shared" si="1"/>
        <v>122.5</v>
      </c>
      <c r="L18" s="23">
        <f t="shared" si="2"/>
        <v>16</v>
      </c>
      <c r="M18" s="23" t="str">
        <f t="shared" si="3"/>
        <v>Pronssi</v>
      </c>
    </row>
    <row r="19" spans="1:13" ht="15">
      <c r="A19" s="1">
        <v>17</v>
      </c>
      <c r="B19" s="17" t="str">
        <f>IF('[1]Osallistujat'!I36=0,"",'[1]Osallistujat'!I36)</f>
        <v>Ville Majander</v>
      </c>
      <c r="C19" s="18" t="str">
        <f>IF('[1]Osallistujat'!J36=0,"",'[1]Osallistujat'!J36)</f>
        <v>MyPa</v>
      </c>
      <c r="D19" s="27">
        <v>34.2</v>
      </c>
      <c r="E19" s="26">
        <v>5</v>
      </c>
      <c r="F19" s="26">
        <v>42.4</v>
      </c>
      <c r="G19" s="26">
        <v>31.1</v>
      </c>
      <c r="H19" s="27">
        <v>32.5</v>
      </c>
      <c r="I19" s="28">
        <v>12</v>
      </c>
      <c r="J19" s="25">
        <f t="shared" si="0"/>
        <v>20.5</v>
      </c>
      <c r="K19" s="22">
        <f t="shared" si="1"/>
        <v>123.19999999999999</v>
      </c>
      <c r="L19" s="23">
        <f t="shared" si="2"/>
        <v>17</v>
      </c>
      <c r="M19" s="23" t="str">
        <f t="shared" si="3"/>
        <v>Pronssi</v>
      </c>
    </row>
    <row r="20" spans="1:13" ht="15">
      <c r="A20" s="1">
        <v>18</v>
      </c>
      <c r="B20" s="17" t="str">
        <f>IF('[1]Osallistujat'!I14=0,"",'[1]Osallistujat'!I14)</f>
        <v>Santeri Mäntynen</v>
      </c>
      <c r="C20" s="18" t="str">
        <f>IF('[1]Osallistujat'!J14=0,"",'[1]Osallistujat'!J14)</f>
        <v>KoNa</v>
      </c>
      <c r="D20" s="19">
        <v>40</v>
      </c>
      <c r="E20" s="26">
        <v>10</v>
      </c>
      <c r="F20" s="26">
        <v>46.4</v>
      </c>
      <c r="G20" s="26">
        <v>28.2</v>
      </c>
      <c r="H20" s="27">
        <v>30.6</v>
      </c>
      <c r="I20" s="28">
        <v>11</v>
      </c>
      <c r="J20" s="25">
        <f t="shared" si="0"/>
        <v>19.6</v>
      </c>
      <c r="K20" s="22">
        <f t="shared" si="1"/>
        <v>124.19999999999999</v>
      </c>
      <c r="L20" s="23">
        <f t="shared" si="2"/>
        <v>18</v>
      </c>
      <c r="M20" s="23" t="str">
        <f t="shared" si="3"/>
        <v>Pronssi</v>
      </c>
    </row>
    <row r="21" spans="1:13" ht="15">
      <c r="A21" s="1">
        <v>19</v>
      </c>
      <c r="B21" s="17" t="str">
        <f>IF('[1]Osallistujat'!I29=0,"",'[1]Osallistujat'!I29)</f>
        <v>Janne Vallgren</v>
      </c>
      <c r="C21" s="18" t="str">
        <f>IF('[1]Osallistujat'!J29=0,"",'[1]Osallistujat'!J29)</f>
        <v>HaPK</v>
      </c>
      <c r="D21" s="19">
        <v>40</v>
      </c>
      <c r="E21" s="22">
        <v>10</v>
      </c>
      <c r="F21" s="22">
        <v>51.2</v>
      </c>
      <c r="G21" s="22">
        <v>27.6</v>
      </c>
      <c r="H21" s="19">
        <v>30.6</v>
      </c>
      <c r="I21" s="20">
        <v>15</v>
      </c>
      <c r="J21" s="21">
        <f t="shared" si="0"/>
        <v>15.600000000000001</v>
      </c>
      <c r="K21" s="22">
        <f t="shared" si="1"/>
        <v>124.4</v>
      </c>
      <c r="L21" s="23">
        <f t="shared" si="2"/>
        <v>19</v>
      </c>
      <c r="M21" s="23" t="str">
        <f t="shared" si="3"/>
        <v>Pronssi</v>
      </c>
    </row>
    <row r="22" spans="1:13" ht="15">
      <c r="A22" s="1">
        <v>20</v>
      </c>
      <c r="B22" s="17" t="str">
        <f>IF('[1]Osallistujat'!I16=0,"",'[1]Osallistujat'!I16)</f>
        <v>Toni Manninen</v>
      </c>
      <c r="C22" s="18" t="str">
        <f>IF('[1]Osallistujat'!J16=0,"",'[1]Osallistujat'!J16)</f>
        <v>KoNa</v>
      </c>
      <c r="D22" s="19">
        <v>40</v>
      </c>
      <c r="E22" s="22">
        <v>10</v>
      </c>
      <c r="F22" s="22">
        <v>41.9</v>
      </c>
      <c r="G22" s="22">
        <v>31</v>
      </c>
      <c r="H22" s="19">
        <v>29.7</v>
      </c>
      <c r="I22" s="20">
        <v>6</v>
      </c>
      <c r="J22" s="21">
        <f t="shared" si="0"/>
        <v>23.7</v>
      </c>
      <c r="K22" s="22">
        <f t="shared" si="1"/>
        <v>126.6</v>
      </c>
      <c r="L22" s="23">
        <f t="shared" si="2"/>
        <v>20</v>
      </c>
      <c r="M22" s="23">
        <f t="shared" si="3"/>
      </c>
    </row>
    <row r="23" spans="1:13" ht="15">
      <c r="A23" s="1">
        <v>21</v>
      </c>
      <c r="B23" s="17" t="str">
        <f>IF('[1]Osallistujat'!I27=0,"",'[1]Osallistujat'!I27)</f>
        <v>Matias Virtanen</v>
      </c>
      <c r="C23" s="18" t="str">
        <f>IF('[1]Osallistujat'!J27=0,"",'[1]Osallistujat'!J27)</f>
        <v>HaPK</v>
      </c>
      <c r="D23" s="19">
        <v>34</v>
      </c>
      <c r="E23" s="22">
        <v>5</v>
      </c>
      <c r="F23" s="22">
        <v>51</v>
      </c>
      <c r="G23" s="22">
        <v>29.9</v>
      </c>
      <c r="H23" s="19">
        <v>29.9</v>
      </c>
      <c r="I23" s="20">
        <v>12</v>
      </c>
      <c r="J23" s="21">
        <f t="shared" si="0"/>
        <v>17.9</v>
      </c>
      <c r="K23" s="22">
        <f t="shared" si="1"/>
        <v>127.80000000000001</v>
      </c>
      <c r="L23" s="23">
        <f t="shared" si="2"/>
        <v>21</v>
      </c>
      <c r="M23" s="23">
        <f t="shared" si="3"/>
      </c>
    </row>
    <row r="24" spans="1:13" ht="15">
      <c r="A24" s="1">
        <v>22</v>
      </c>
      <c r="B24" s="17" t="str">
        <f>IF('[1]Osallistujat'!I5=0,"",'[1]Osallistujat'!I5)</f>
        <v>Roope Rauhala</v>
      </c>
      <c r="C24" s="18" t="str">
        <f>IF('[1]Osallistujat'!J5=0,"",'[1]Osallistujat'!J5)</f>
        <v>KoNa</v>
      </c>
      <c r="D24" s="19">
        <v>28.7</v>
      </c>
      <c r="E24" s="22">
        <v>5</v>
      </c>
      <c r="F24" s="22">
        <v>42.3</v>
      </c>
      <c r="G24" s="22">
        <v>36.2</v>
      </c>
      <c r="H24" s="19">
        <v>32.1</v>
      </c>
      <c r="I24" s="20">
        <v>6</v>
      </c>
      <c r="J24" s="21">
        <f t="shared" si="0"/>
        <v>26.1</v>
      </c>
      <c r="K24" s="22">
        <f t="shared" si="1"/>
        <v>128.3</v>
      </c>
      <c r="L24" s="23">
        <f t="shared" si="2"/>
        <v>22</v>
      </c>
      <c r="M24" s="23">
        <f t="shared" si="3"/>
      </c>
    </row>
    <row r="25" spans="1:13" ht="15">
      <c r="A25" s="1">
        <v>23</v>
      </c>
      <c r="B25" s="17" t="str">
        <f>IF('[1]Osallistujat'!I15=0,"",'[1]Osallistujat'!I15)</f>
        <v>Miro Sundholm</v>
      </c>
      <c r="C25" s="18" t="str">
        <f>IF('[1]Osallistujat'!J15=0,"",'[1]Osallistujat'!J15)</f>
        <v>KoNa</v>
      </c>
      <c r="D25" s="19">
        <v>29.1</v>
      </c>
      <c r="E25" s="22">
        <v>5</v>
      </c>
      <c r="F25" s="22">
        <v>50.5</v>
      </c>
      <c r="G25" s="22">
        <v>27.3</v>
      </c>
      <c r="H25" s="19">
        <v>29.9</v>
      </c>
      <c r="I25" s="20">
        <v>3</v>
      </c>
      <c r="J25" s="21">
        <f t="shared" si="0"/>
        <v>26.9</v>
      </c>
      <c r="K25" s="22">
        <f t="shared" si="1"/>
        <v>128.8</v>
      </c>
      <c r="L25" s="23">
        <f t="shared" si="2"/>
        <v>23</v>
      </c>
      <c r="M25" s="23">
        <f t="shared" si="3"/>
      </c>
    </row>
    <row r="26" spans="1:13" ht="15">
      <c r="A26" s="1">
        <v>24</v>
      </c>
      <c r="B26" s="17" t="str">
        <f>IF('[1]Osallistujat'!I7=0,"",'[1]Osallistujat'!I7)</f>
        <v>Saku Lehkonen</v>
      </c>
      <c r="C26" s="18" t="str">
        <f>IF('[1]Osallistujat'!J7=0,"",'[1]Osallistujat'!J7)</f>
        <v>KoNa</v>
      </c>
      <c r="D26" s="19">
        <v>40</v>
      </c>
      <c r="E26" s="22">
        <v>7</v>
      </c>
      <c r="F26" s="22">
        <v>44</v>
      </c>
      <c r="G26" s="22">
        <v>28.8</v>
      </c>
      <c r="H26" s="19">
        <v>34.3</v>
      </c>
      <c r="I26" s="20">
        <v>11</v>
      </c>
      <c r="J26" s="21">
        <f t="shared" si="0"/>
        <v>23.299999999999997</v>
      </c>
      <c r="K26" s="22">
        <f t="shared" si="1"/>
        <v>129.1</v>
      </c>
      <c r="L26" s="23">
        <f t="shared" si="2"/>
        <v>24</v>
      </c>
      <c r="M26" s="23">
        <f t="shared" si="3"/>
      </c>
    </row>
    <row r="27" spans="1:13" ht="15">
      <c r="A27" s="1">
        <v>25</v>
      </c>
      <c r="B27" s="17" t="str">
        <f>IF('[1]Osallistujat'!I17=0,"",'[1]Osallistujat'!I17)</f>
        <v>Konsta Ikonen</v>
      </c>
      <c r="C27" s="18" t="str">
        <f>IF('[1]Osallistujat'!J17=0,"",'[1]Osallistujat'!J17)</f>
        <v>Rakuunat</v>
      </c>
      <c r="D27" s="19">
        <v>38.7</v>
      </c>
      <c r="E27" s="22">
        <v>8</v>
      </c>
      <c r="F27" s="22">
        <v>48.6</v>
      </c>
      <c r="G27" s="22">
        <v>29.7</v>
      </c>
      <c r="H27" s="19">
        <v>29.3</v>
      </c>
      <c r="I27" s="20">
        <v>9</v>
      </c>
      <c r="J27" s="21">
        <f t="shared" si="0"/>
        <v>20.3</v>
      </c>
      <c r="K27" s="22">
        <f t="shared" si="1"/>
        <v>129.29999999999998</v>
      </c>
      <c r="L27" s="23">
        <f t="shared" si="2"/>
        <v>25</v>
      </c>
      <c r="M27" s="23">
        <f t="shared" si="3"/>
      </c>
    </row>
    <row r="28" spans="1:13" ht="15">
      <c r="A28" s="1">
        <v>26</v>
      </c>
      <c r="B28" s="17" t="str">
        <f>IF('[1]Osallistujat'!I8=0,"",'[1]Osallistujat'!I8)</f>
        <v>Petteri Lukka</v>
      </c>
      <c r="C28" s="18" t="str">
        <f>IF('[1]Osallistujat'!J8=0,"",'[1]Osallistujat'!J8)</f>
        <v>KoNa</v>
      </c>
      <c r="D28" s="19">
        <v>40</v>
      </c>
      <c r="E28" s="22">
        <v>3</v>
      </c>
      <c r="F28" s="22">
        <v>42.7</v>
      </c>
      <c r="G28" s="22">
        <v>27.1</v>
      </c>
      <c r="H28" s="19">
        <v>32.1</v>
      </c>
      <c r="I28" s="20">
        <v>9</v>
      </c>
      <c r="J28" s="21">
        <f t="shared" si="0"/>
        <v>23.1</v>
      </c>
      <c r="K28" s="22">
        <f t="shared" si="1"/>
        <v>129.9</v>
      </c>
      <c r="L28" s="23">
        <f t="shared" si="2"/>
        <v>26</v>
      </c>
      <c r="M28" s="23">
        <f t="shared" si="3"/>
      </c>
    </row>
    <row r="29" spans="1:13" ht="15">
      <c r="A29" s="1">
        <v>27</v>
      </c>
      <c r="B29" s="17" t="str">
        <f>IF('[1]Osallistujat'!I25=0,"",'[1]Osallistujat'!I25)</f>
        <v>Joona Närvänen</v>
      </c>
      <c r="C29" s="18" t="str">
        <f>IF('[1]Osallistujat'!J25=0,"",'[1]Osallistujat'!J25)</f>
        <v>MiKi</v>
      </c>
      <c r="D29" s="19">
        <v>40</v>
      </c>
      <c r="E29" s="22">
        <v>4</v>
      </c>
      <c r="F29" s="22">
        <v>45.1</v>
      </c>
      <c r="G29" s="22">
        <v>28.6</v>
      </c>
      <c r="H29" s="19">
        <v>31.5</v>
      </c>
      <c r="I29" s="20">
        <v>10</v>
      </c>
      <c r="J29" s="21">
        <f t="shared" si="0"/>
        <v>21.5</v>
      </c>
      <c r="K29" s="22">
        <f t="shared" si="1"/>
        <v>131.2</v>
      </c>
      <c r="L29" s="23">
        <f t="shared" si="2"/>
        <v>27</v>
      </c>
      <c r="M29" s="23">
        <f t="shared" si="3"/>
      </c>
    </row>
    <row r="30" spans="1:13" ht="15">
      <c r="A30" s="1">
        <v>28</v>
      </c>
      <c r="B30" s="17" t="str">
        <f>IF('[1]Osallistujat'!I12=0,"",'[1]Osallistujat'!I12)</f>
        <v>Kalle Leino</v>
      </c>
      <c r="C30" s="18" t="str">
        <f>IF('[1]Osallistujat'!J12=0,"",'[1]Osallistujat'!J12)</f>
        <v>KoNa</v>
      </c>
      <c r="D30" s="19">
        <v>37.7</v>
      </c>
      <c r="E30" s="22">
        <v>3</v>
      </c>
      <c r="F30" s="22">
        <v>46.8</v>
      </c>
      <c r="G30" s="22">
        <v>29</v>
      </c>
      <c r="H30" s="19">
        <v>29.1</v>
      </c>
      <c r="I30" s="20">
        <v>6</v>
      </c>
      <c r="J30" s="21">
        <f t="shared" si="0"/>
        <v>23.1</v>
      </c>
      <c r="K30" s="22">
        <f t="shared" si="1"/>
        <v>133.6</v>
      </c>
      <c r="L30" s="23">
        <f t="shared" si="2"/>
        <v>28</v>
      </c>
      <c r="M30" s="23">
        <f t="shared" si="3"/>
      </c>
    </row>
    <row r="31" spans="1:13" ht="15">
      <c r="A31" s="1">
        <v>29</v>
      </c>
      <c r="B31" s="17" t="str">
        <f>IF('[1]Osallistujat'!I21=0,"",'[1]Osallistujat'!I21)</f>
        <v>Marko Lavikainen</v>
      </c>
      <c r="C31" s="18" t="str">
        <f>IF('[1]Osallistujat'!J21=0,"",'[1]Osallistujat'!J21)</f>
        <v>PEPO</v>
      </c>
      <c r="D31" s="19">
        <v>40</v>
      </c>
      <c r="E31" s="22">
        <v>4</v>
      </c>
      <c r="F31" s="22">
        <v>48.2</v>
      </c>
      <c r="G31" s="22">
        <v>30.8</v>
      </c>
      <c r="H31" s="19">
        <v>31.2</v>
      </c>
      <c r="I31" s="20">
        <v>11</v>
      </c>
      <c r="J31" s="21">
        <f t="shared" si="0"/>
        <v>20.2</v>
      </c>
      <c r="K31" s="22">
        <f t="shared" si="1"/>
        <v>135.20000000000002</v>
      </c>
      <c r="L31" s="23">
        <f t="shared" si="2"/>
        <v>29</v>
      </c>
      <c r="M31" s="23">
        <f t="shared" si="3"/>
      </c>
    </row>
    <row r="32" spans="1:13" ht="15">
      <c r="A32" s="1">
        <v>30</v>
      </c>
      <c r="B32" s="17" t="str">
        <f>IF('[1]Osallistujat'!I28=0,"",'[1]Osallistujat'!I28)</f>
        <v>Tomi Ström</v>
      </c>
      <c r="C32" s="18" t="str">
        <f>IF('[1]Osallistujat'!J28=0,"",'[1]Osallistujat'!J28)</f>
        <v>HaPK</v>
      </c>
      <c r="D32" s="19">
        <v>40</v>
      </c>
      <c r="E32" s="22">
        <v>4</v>
      </c>
      <c r="F32" s="22">
        <v>47.4</v>
      </c>
      <c r="G32" s="22">
        <v>32.1</v>
      </c>
      <c r="H32" s="19">
        <v>29.4</v>
      </c>
      <c r="I32" s="20">
        <v>8</v>
      </c>
      <c r="J32" s="21">
        <f t="shared" si="0"/>
        <v>21.4</v>
      </c>
      <c r="K32" s="22">
        <f t="shared" si="1"/>
        <v>136.9</v>
      </c>
      <c r="L32" s="23">
        <f t="shared" si="2"/>
        <v>30</v>
      </c>
      <c r="M32" s="23">
        <f t="shared" si="3"/>
      </c>
    </row>
    <row r="33" spans="1:13" ht="15">
      <c r="A33" s="1">
        <v>31</v>
      </c>
      <c r="B33" s="17" t="str">
        <f>IF('[1]Osallistujat'!I22=0,"",'[1]Osallistujat'!I22)</f>
        <v>Aleksi Eskola</v>
      </c>
      <c r="C33" s="18" t="str">
        <f>IF('[1]Osallistujat'!J22=0,"",'[1]Osallistujat'!J22)</f>
        <v>PEPO</v>
      </c>
      <c r="D33" s="19">
        <v>40</v>
      </c>
      <c r="E33" s="22">
        <v>8</v>
      </c>
      <c r="F33" s="22">
        <v>55.9</v>
      </c>
      <c r="G33" s="22">
        <v>30.7</v>
      </c>
      <c r="H33" s="19">
        <v>29</v>
      </c>
      <c r="I33" s="20">
        <v>10</v>
      </c>
      <c r="J33" s="21">
        <f t="shared" si="0"/>
        <v>19</v>
      </c>
      <c r="K33" s="22">
        <f t="shared" si="1"/>
        <v>137.6</v>
      </c>
      <c r="L33" s="23">
        <f t="shared" si="2"/>
        <v>31</v>
      </c>
      <c r="M33" s="23">
        <f t="shared" si="3"/>
      </c>
    </row>
    <row r="34" spans="1:13" ht="15">
      <c r="A34" s="1">
        <v>32</v>
      </c>
      <c r="B34" s="17" t="str">
        <f>IF('[1]Osallistujat'!I34=0,"",'[1]Osallistujat'!I34)</f>
        <v>Benjamin Kähärä</v>
      </c>
      <c r="C34" s="18" t="str">
        <f>IF('[1]Osallistujat'!J34=0,"",'[1]Osallistujat'!J34)</f>
        <v>FC Loviisa</v>
      </c>
      <c r="D34" s="27">
        <v>40</v>
      </c>
      <c r="E34" s="26">
        <v>5</v>
      </c>
      <c r="F34" s="26">
        <v>48.1</v>
      </c>
      <c r="G34" s="26">
        <v>29.4</v>
      </c>
      <c r="H34" s="27">
        <v>29.9</v>
      </c>
      <c r="I34" s="28">
        <v>4</v>
      </c>
      <c r="J34" s="25">
        <f t="shared" si="0"/>
        <v>25.9</v>
      </c>
      <c r="K34" s="22">
        <f t="shared" si="1"/>
        <v>138.4</v>
      </c>
      <c r="L34" s="23">
        <f t="shared" si="2"/>
        <v>32</v>
      </c>
      <c r="M34" s="23">
        <f t="shared" si="3"/>
      </c>
    </row>
    <row r="35" spans="1:13" ht="15">
      <c r="A35" s="1">
        <v>33</v>
      </c>
      <c r="B35" s="17" t="str">
        <f>IF('[1]Osallistujat'!I6=0,"",'[1]Osallistujat'!I6)</f>
        <v>Samu Rahkonen</v>
      </c>
      <c r="C35" s="18" t="str">
        <f>IF('[1]Osallistujat'!J6=0,"",'[1]Osallistujat'!J6)</f>
        <v>KoNa</v>
      </c>
      <c r="D35" s="19">
        <v>40</v>
      </c>
      <c r="E35" s="22">
        <v>5</v>
      </c>
      <c r="F35" s="22">
        <v>50.2</v>
      </c>
      <c r="G35" s="22">
        <v>30.4</v>
      </c>
      <c r="H35" s="19">
        <v>35</v>
      </c>
      <c r="I35" s="20">
        <v>9</v>
      </c>
      <c r="J35" s="21">
        <f t="shared" si="0"/>
        <v>26</v>
      </c>
      <c r="K35" s="22">
        <f t="shared" si="1"/>
        <v>141.6</v>
      </c>
      <c r="L35" s="23">
        <f t="shared" si="2"/>
        <v>33</v>
      </c>
      <c r="M35" s="23">
        <f t="shared" si="3"/>
      </c>
    </row>
    <row r="36" spans="1:13" ht="15">
      <c r="A36" s="1">
        <v>34</v>
      </c>
      <c r="B36" s="17" t="str">
        <f>IF('[1]Osallistujat'!I10=0,"",'[1]Osallistujat'!I10)</f>
        <v>Valtteri Haaja</v>
      </c>
      <c r="C36" s="18" t="str">
        <f>IF('[1]Osallistujat'!J10=0,"",'[1]Osallistujat'!J10)</f>
        <v>KoNa</v>
      </c>
      <c r="D36" s="19">
        <v>40</v>
      </c>
      <c r="E36" s="22">
        <v>2</v>
      </c>
      <c r="F36" s="22">
        <v>49.7</v>
      </c>
      <c r="G36" s="22">
        <v>36.3</v>
      </c>
      <c r="H36" s="19">
        <v>33.1</v>
      </c>
      <c r="I36" s="20">
        <v>7</v>
      </c>
      <c r="J36" s="21">
        <f t="shared" si="0"/>
        <v>26.1</v>
      </c>
      <c r="K36" s="22">
        <f t="shared" si="1"/>
        <v>150.1</v>
      </c>
      <c r="L36" s="23">
        <f t="shared" si="2"/>
        <v>34</v>
      </c>
      <c r="M36" s="23">
        <f t="shared" si="3"/>
      </c>
    </row>
    <row r="37" spans="1:13" ht="15">
      <c r="A37" s="1">
        <v>35</v>
      </c>
      <c r="B37" s="17" t="str">
        <f>IF('[1]Osallistujat'!I18=0,"",'[1]Osallistujat'!I18)</f>
        <v>Atte Kuukka</v>
      </c>
      <c r="C37" s="18" t="str">
        <f>IF('[1]Osallistujat'!J18=0,"",'[1]Osallistujat'!J18)</f>
        <v>Rakuunat</v>
      </c>
      <c r="D37" s="19">
        <v>40</v>
      </c>
      <c r="E37" s="22">
        <v>2</v>
      </c>
      <c r="F37" s="22">
        <v>60</v>
      </c>
      <c r="G37" s="22">
        <v>33.5</v>
      </c>
      <c r="H37" s="19">
        <v>36.8</v>
      </c>
      <c r="I37" s="20">
        <v>10</v>
      </c>
      <c r="J37" s="21">
        <f t="shared" si="0"/>
        <v>26.799999999999997</v>
      </c>
      <c r="K37" s="22">
        <f t="shared" si="1"/>
        <v>158.3</v>
      </c>
      <c r="L37" s="23">
        <f t="shared" si="2"/>
        <v>35</v>
      </c>
      <c r="M37" s="23">
        <f t="shared" si="3"/>
      </c>
    </row>
    <row r="38" spans="1:13" ht="15">
      <c r="A38" s="1">
        <v>36</v>
      </c>
      <c r="B38" s="17">
        <f>IF('[1]Osallistujat'!I26=0,"",'[1]Osallistujat'!I26)</f>
      </c>
      <c r="C38" s="18">
        <f>IF('[1]Osallistujat'!J26=0,"",'[1]Osallistujat'!J26)</f>
      </c>
      <c r="D38" s="19"/>
      <c r="E38" s="22"/>
      <c r="F38" s="22"/>
      <c r="G38" s="22"/>
      <c r="H38" s="19"/>
      <c r="I38" s="20"/>
      <c r="J38" s="21">
        <f t="shared" si="0"/>
        <v>0</v>
      </c>
      <c r="K38" s="22">
        <f t="shared" si="1"/>
        <v>700</v>
      </c>
      <c r="L38" s="23">
        <f t="shared" si="2"/>
        <v>36</v>
      </c>
      <c r="M38" s="23">
        <f t="shared" si="3"/>
      </c>
    </row>
    <row r="39" spans="1:13" ht="15">
      <c r="A39" s="1">
        <v>37</v>
      </c>
      <c r="B39" s="17">
        <f>IF('[1]Osallistujat'!I37=0,"",'[1]Osallistujat'!I37)</f>
      </c>
      <c r="C39" s="18">
        <f>IF('[1]Osallistujat'!J37=0,"",'[1]Osallistujat'!J37)</f>
      </c>
      <c r="D39" s="27"/>
      <c r="E39" s="26"/>
      <c r="F39" s="26"/>
      <c r="G39" s="26"/>
      <c r="H39" s="27"/>
      <c r="I39" s="28"/>
      <c r="J39" s="25">
        <f t="shared" si="0"/>
        <v>0</v>
      </c>
      <c r="K39" s="22">
        <f t="shared" si="1"/>
        <v>700</v>
      </c>
      <c r="L39" s="23">
        <f t="shared" si="2"/>
        <v>36</v>
      </c>
      <c r="M39" s="23">
        <f t="shared" si="3"/>
      </c>
    </row>
    <row r="40" spans="1:13" ht="15">
      <c r="A40" s="1">
        <v>38</v>
      </c>
      <c r="B40" s="17">
        <f>IF('[1]Osallistujat'!I38=0,"",'[1]Osallistujat'!I38)</f>
      </c>
      <c r="C40" s="18">
        <f>IF('[1]Osallistujat'!J38=0,"",'[1]Osallistujat'!J38)</f>
      </c>
      <c r="D40" s="27"/>
      <c r="E40" s="26"/>
      <c r="F40" s="26"/>
      <c r="G40" s="26"/>
      <c r="H40" s="27"/>
      <c r="I40" s="28"/>
      <c r="J40" s="25">
        <f t="shared" si="0"/>
        <v>0</v>
      </c>
      <c r="K40" s="22">
        <f t="shared" si="1"/>
        <v>700</v>
      </c>
      <c r="L40" s="23">
        <f t="shared" si="2"/>
        <v>36</v>
      </c>
      <c r="M40" s="23">
        <f t="shared" si="3"/>
      </c>
    </row>
    <row r="41" spans="1:13" ht="15">
      <c r="A41" s="1">
        <v>39</v>
      </c>
      <c r="B41" s="17">
        <f>IF('[1]Osallistujat'!I39=0,"",'[1]Osallistujat'!I39)</f>
      </c>
      <c r="C41" s="18">
        <f>IF('[1]Osallistujat'!J39=0,"",'[1]Osallistujat'!J39)</f>
      </c>
      <c r="D41" s="27"/>
      <c r="E41" s="26"/>
      <c r="F41" s="26"/>
      <c r="G41" s="26"/>
      <c r="H41" s="27"/>
      <c r="I41" s="28"/>
      <c r="J41" s="25">
        <f t="shared" si="0"/>
        <v>0</v>
      </c>
      <c r="K41" s="22">
        <f t="shared" si="1"/>
        <v>700</v>
      </c>
      <c r="L41" s="23">
        <f t="shared" si="2"/>
        <v>36</v>
      </c>
      <c r="M41" s="23">
        <f t="shared" si="3"/>
      </c>
    </row>
    <row r="42" spans="1:13" ht="15">
      <c r="A42" s="1">
        <v>40</v>
      </c>
      <c r="B42" s="17">
        <f>IF('[1]Osallistujat'!I40=0,"",'[1]Osallistujat'!I40)</f>
      </c>
      <c r="C42" s="18">
        <f>IF('[1]Osallistujat'!J40=0,"",'[1]Osallistujat'!J40)</f>
      </c>
      <c r="D42" s="27"/>
      <c r="E42" s="26"/>
      <c r="F42" s="26"/>
      <c r="G42" s="26"/>
      <c r="H42" s="27"/>
      <c r="I42" s="28"/>
      <c r="J42" s="25">
        <f t="shared" si="0"/>
        <v>0</v>
      </c>
      <c r="K42" s="22">
        <f t="shared" si="1"/>
        <v>700</v>
      </c>
      <c r="L42" s="23">
        <f t="shared" si="2"/>
        <v>36</v>
      </c>
      <c r="M42" s="23">
        <f t="shared" si="3"/>
      </c>
    </row>
  </sheetData>
  <printOptions horizontalCentered="1"/>
  <pageMargins left="0.1968503937007874" right="0.2362204724409449" top="0.7874015748031497" bottom="0.11811023622047245" header="0.31496062992125984" footer="0.03937007874015748"/>
  <pageSetup fitToHeight="1" fitToWidth="1" horizontalDpi="300" verticalDpi="300" orientation="landscape" paperSize="9" scale="83" r:id="rId1"/>
  <headerFooter alignWithMargins="0">
    <oddHeader>&amp;L&amp;10SPL Kaakkois-Suomen piiri/ KotkanNappulat
Taitokilpailut 09.10.2005
Kotka&amp;C&amp;A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75" zoomScaleNormal="75" workbookViewId="0" topLeftCell="A1">
      <pane xSplit="3" ySplit="2" topLeftCell="D3" activePane="bottomRight" state="frozen"/>
      <selection pane="topLeft" activeCell="K30" sqref="K30"/>
      <selection pane="topRight" activeCell="K30" sqref="K30"/>
      <selection pane="bottomLeft" activeCell="K30" sqref="K30"/>
      <selection pane="bottomRight" activeCell="J24" sqref="J24"/>
    </sheetView>
  </sheetViews>
  <sheetFormatPr defaultColWidth="8.88671875" defaultRowHeight="15"/>
  <cols>
    <col min="1" max="1" width="3.4453125" style="1" customWidth="1"/>
    <col min="2" max="2" width="13.77734375" style="0" customWidth="1"/>
    <col min="3" max="3" width="10.6640625" style="0" customWidth="1"/>
    <col min="4" max="4" width="10.77734375" style="0" customWidth="1"/>
    <col min="5" max="5" width="5.77734375" style="0" customWidth="1"/>
    <col min="6" max="6" width="7.77734375" style="0" customWidth="1"/>
    <col min="7" max="7" width="7.5546875" style="0" customWidth="1"/>
    <col min="8" max="8" width="6.88671875" style="0" customWidth="1"/>
    <col min="9" max="9" width="7.88671875" style="0" customWidth="1"/>
    <col min="10" max="10" width="8.21484375" style="0" customWidth="1"/>
    <col min="11" max="11" width="10.21484375" style="0" customWidth="1"/>
  </cols>
  <sheetData>
    <row r="1" spans="2:13" ht="15">
      <c r="B1" s="2"/>
      <c r="C1" s="3"/>
      <c r="D1" s="4" t="s">
        <v>22</v>
      </c>
      <c r="E1" s="7" t="s">
        <v>1</v>
      </c>
      <c r="F1" s="8" t="s">
        <v>2</v>
      </c>
      <c r="G1" s="8" t="s">
        <v>3</v>
      </c>
      <c r="H1" s="4" t="s">
        <v>4</v>
      </c>
      <c r="I1" s="5"/>
      <c r="J1" s="6"/>
      <c r="K1" s="8" t="s">
        <v>6</v>
      </c>
      <c r="L1" s="8" t="s">
        <v>7</v>
      </c>
      <c r="M1" s="8" t="s">
        <v>8</v>
      </c>
    </row>
    <row r="2" spans="2:13" ht="15">
      <c r="B2" s="9" t="s">
        <v>9</v>
      </c>
      <c r="C2" s="10" t="s">
        <v>10</v>
      </c>
      <c r="D2" s="11" t="s">
        <v>23</v>
      </c>
      <c r="E2" s="14" t="s">
        <v>14</v>
      </c>
      <c r="F2" s="15" t="s">
        <v>24</v>
      </c>
      <c r="G2" s="16"/>
      <c r="H2" s="11" t="s">
        <v>11</v>
      </c>
      <c r="I2" s="12" t="s">
        <v>12</v>
      </c>
      <c r="J2" s="13" t="s">
        <v>13</v>
      </c>
      <c r="K2" s="16"/>
      <c r="L2" s="16"/>
      <c r="M2" s="16"/>
    </row>
    <row r="3" spans="1:15" ht="15">
      <c r="A3" s="1">
        <v>1</v>
      </c>
      <c r="B3" s="17" t="str">
        <f>IF('[1]Osallistujat'!E19=0,"",'[1]Osallistujat'!E19)</f>
        <v>Janne Parhamaa</v>
      </c>
      <c r="C3" s="18" t="str">
        <f>IF('[1]Osallistujat'!F19=0,"",'[1]Osallistujat'!F19)</f>
        <v>MyPa</v>
      </c>
      <c r="D3" s="19">
        <v>14.5</v>
      </c>
      <c r="E3" s="22">
        <v>7</v>
      </c>
      <c r="F3" s="22">
        <v>43</v>
      </c>
      <c r="G3" s="22">
        <v>28</v>
      </c>
      <c r="H3" s="19">
        <v>30.3</v>
      </c>
      <c r="I3" s="20">
        <v>13</v>
      </c>
      <c r="J3" s="21">
        <f aca="true" t="shared" si="0" ref="J3:J37">H3-I3</f>
        <v>17.3</v>
      </c>
      <c r="K3" s="22">
        <f aca="true" t="shared" si="1" ref="K3:K37">IF(D3=0,40,D3)+IF(J3=0,200,J3)+IF(F3=0,60,F3)+IF(G3=0,200,G3)-IF(E3=0,-200,E3)</f>
        <v>95.8</v>
      </c>
      <c r="L3" s="23">
        <f aca="true" t="shared" si="2" ref="L3:L37">RANK(K3,$K$3:$K$36,1)</f>
        <v>1</v>
      </c>
      <c r="M3" s="23" t="str">
        <f aca="true" t="shared" si="3" ref="M3:M37">IF(K3&lt;=N$3,"Kulta",IF(K3&lt;=N$4,"Hopea",IF(K3&lt;=N$5,"Pronssi","")))</f>
        <v>Hopea</v>
      </c>
      <c r="N3" s="24">
        <v>90</v>
      </c>
      <c r="O3" t="s">
        <v>19</v>
      </c>
    </row>
    <row r="4" spans="1:15" ht="15">
      <c r="A4" s="1">
        <v>2</v>
      </c>
      <c r="B4" s="17" t="str">
        <f>IF('[1]Osallistujat'!E5=0,"",'[1]Osallistujat'!E5)</f>
        <v>Samu Kudel</v>
      </c>
      <c r="C4" s="18" t="str">
        <f>IF('[1]Osallistujat'!F5=0,"",'[1]Osallistujat'!F5)</f>
        <v>KoNa</v>
      </c>
      <c r="D4" s="19">
        <v>15.2</v>
      </c>
      <c r="E4" s="22">
        <v>10</v>
      </c>
      <c r="F4" s="22">
        <v>43.1</v>
      </c>
      <c r="G4" s="22">
        <v>29.7</v>
      </c>
      <c r="H4" s="19">
        <v>30.6</v>
      </c>
      <c r="I4" s="20">
        <v>12</v>
      </c>
      <c r="J4" s="21">
        <f t="shared" si="0"/>
        <v>18.6</v>
      </c>
      <c r="K4" s="22">
        <f t="shared" si="1"/>
        <v>96.60000000000001</v>
      </c>
      <c r="L4" s="23">
        <f t="shared" si="2"/>
        <v>2</v>
      </c>
      <c r="M4" s="23" t="str">
        <f t="shared" si="3"/>
        <v>Hopea</v>
      </c>
      <c r="N4" s="24">
        <v>115</v>
      </c>
      <c r="O4" t="s">
        <v>20</v>
      </c>
    </row>
    <row r="5" spans="1:15" ht="15">
      <c r="A5" s="1">
        <v>3</v>
      </c>
      <c r="B5" s="17" t="str">
        <f>IF('[1]Osallistujat'!E2=0,"",'[1]Osallistujat'!E2)</f>
        <v>Topi Pasi</v>
      </c>
      <c r="C5" s="18" t="str">
        <f>IF('[1]Osallistujat'!F2=0,"",'[1]Osallistujat'!F2)</f>
        <v>KoNa</v>
      </c>
      <c r="D5" s="19">
        <v>17.1</v>
      </c>
      <c r="E5" s="22">
        <v>5</v>
      </c>
      <c r="F5" s="22">
        <v>41.1</v>
      </c>
      <c r="G5" s="22">
        <v>27.9</v>
      </c>
      <c r="H5" s="19">
        <v>31</v>
      </c>
      <c r="I5" s="20">
        <v>13</v>
      </c>
      <c r="J5" s="21">
        <f t="shared" si="0"/>
        <v>18</v>
      </c>
      <c r="K5" s="22">
        <f t="shared" si="1"/>
        <v>99.1</v>
      </c>
      <c r="L5" s="23">
        <f t="shared" si="2"/>
        <v>3</v>
      </c>
      <c r="M5" s="23" t="str">
        <f t="shared" si="3"/>
        <v>Hopea</v>
      </c>
      <c r="N5" s="24">
        <v>135</v>
      </c>
      <c r="O5" t="s">
        <v>21</v>
      </c>
    </row>
    <row r="6" spans="1:13" ht="15">
      <c r="A6" s="1">
        <v>4</v>
      </c>
      <c r="B6" s="17" t="str">
        <f>IF('[1]Osallistujat'!E1=0,"",'[1]Osallistujat'!E1)</f>
        <v>Patrick Koukanou</v>
      </c>
      <c r="C6" s="18" t="str">
        <f>IF('[1]Osallistujat'!F1=0,"",'[1]Osallistujat'!F1)</f>
        <v>KTP</v>
      </c>
      <c r="D6" s="19">
        <v>19.8</v>
      </c>
      <c r="E6" s="22">
        <v>2</v>
      </c>
      <c r="F6" s="22">
        <v>39.8</v>
      </c>
      <c r="G6" s="22">
        <v>29.3</v>
      </c>
      <c r="H6" s="19">
        <v>26.6</v>
      </c>
      <c r="I6" s="20">
        <v>10</v>
      </c>
      <c r="J6" s="21">
        <f t="shared" si="0"/>
        <v>16.6</v>
      </c>
      <c r="K6" s="22">
        <f t="shared" si="1"/>
        <v>103.5</v>
      </c>
      <c r="L6" s="23">
        <f t="shared" si="2"/>
        <v>4</v>
      </c>
      <c r="M6" s="23" t="str">
        <f t="shared" si="3"/>
        <v>Hopea</v>
      </c>
    </row>
    <row r="7" spans="1:13" ht="15">
      <c r="A7" s="1">
        <v>5</v>
      </c>
      <c r="B7" s="17" t="str">
        <f>IF('[1]Osallistujat'!E20=0,"",'[1]Osallistujat'!E20)</f>
        <v>Simo Majander</v>
      </c>
      <c r="C7" s="18" t="str">
        <f>IF('[1]Osallistujat'!F20=0,"",'[1]Osallistujat'!F20)</f>
        <v>MyPa</v>
      </c>
      <c r="D7" s="19">
        <v>18.1</v>
      </c>
      <c r="E7" s="22">
        <v>5</v>
      </c>
      <c r="F7" s="22">
        <v>39.5</v>
      </c>
      <c r="G7" s="22">
        <v>32.9</v>
      </c>
      <c r="H7" s="19">
        <v>31.9</v>
      </c>
      <c r="I7" s="20">
        <v>12</v>
      </c>
      <c r="J7" s="21">
        <f t="shared" si="0"/>
        <v>19.9</v>
      </c>
      <c r="K7" s="22">
        <f t="shared" si="1"/>
        <v>105.4</v>
      </c>
      <c r="L7" s="23">
        <f t="shared" si="2"/>
        <v>5</v>
      </c>
      <c r="M7" s="23" t="str">
        <f t="shared" si="3"/>
        <v>Hopea</v>
      </c>
    </row>
    <row r="8" spans="1:13" ht="15">
      <c r="A8" s="1">
        <v>6</v>
      </c>
      <c r="B8" s="17" t="str">
        <f>IF('[1]Osallistujat'!E4=0,"",'[1]Osallistujat'!E4)</f>
        <v>Roni Lappalainen</v>
      </c>
      <c r="C8" s="18" t="str">
        <f>IF('[1]Osallistujat'!F4=0,"",'[1]Osallistujat'!F4)</f>
        <v>KoNa</v>
      </c>
      <c r="D8" s="19">
        <v>19.4</v>
      </c>
      <c r="E8" s="22">
        <v>7</v>
      </c>
      <c r="F8" s="22">
        <v>46.9</v>
      </c>
      <c r="G8" s="22">
        <v>28.2</v>
      </c>
      <c r="H8" s="19">
        <v>33.7</v>
      </c>
      <c r="I8" s="20">
        <v>14</v>
      </c>
      <c r="J8" s="21">
        <f t="shared" si="0"/>
        <v>19.700000000000003</v>
      </c>
      <c r="K8" s="22">
        <f t="shared" si="1"/>
        <v>107.2</v>
      </c>
      <c r="L8" s="23">
        <f t="shared" si="2"/>
        <v>6</v>
      </c>
      <c r="M8" s="23" t="str">
        <f t="shared" si="3"/>
        <v>Hopea</v>
      </c>
    </row>
    <row r="9" spans="1:13" ht="15">
      <c r="A9" s="1">
        <v>7</v>
      </c>
      <c r="B9" s="17" t="str">
        <f>IF('[1]Osallistujat'!E9=0,"",'[1]Osallistujat'!E9)</f>
        <v>Topi Junnonen</v>
      </c>
      <c r="C9" s="18" t="str">
        <f>IF('[1]Osallistujat'!F9=0,"",'[1]Osallistujat'!F9)</f>
        <v>Rakuunat</v>
      </c>
      <c r="D9" s="19">
        <v>23.6</v>
      </c>
      <c r="E9" s="22">
        <v>10</v>
      </c>
      <c r="F9" s="22">
        <v>38.6</v>
      </c>
      <c r="G9" s="22">
        <v>30.6</v>
      </c>
      <c r="H9" s="19">
        <v>36.3</v>
      </c>
      <c r="I9" s="20">
        <v>11</v>
      </c>
      <c r="J9" s="21">
        <f t="shared" si="0"/>
        <v>25.299999999999997</v>
      </c>
      <c r="K9" s="22">
        <f t="shared" si="1"/>
        <v>108.1</v>
      </c>
      <c r="L9" s="23">
        <f t="shared" si="2"/>
        <v>7</v>
      </c>
      <c r="M9" s="23" t="str">
        <f t="shared" si="3"/>
        <v>Hopea</v>
      </c>
    </row>
    <row r="10" spans="1:13" ht="15">
      <c r="A10" s="1">
        <v>8</v>
      </c>
      <c r="B10" s="17" t="str">
        <f>IF('[1]Osallistujat'!E7=0,"",'[1]Osallistujat'!E7)</f>
        <v>Jani Sorri</v>
      </c>
      <c r="C10" s="18" t="str">
        <f>IF('[1]Osallistujat'!F7=0,"",'[1]Osallistujat'!F7)</f>
        <v>KoNa</v>
      </c>
      <c r="D10" s="19">
        <v>20</v>
      </c>
      <c r="E10" s="22">
        <v>5</v>
      </c>
      <c r="F10" s="22">
        <v>44.6</v>
      </c>
      <c r="G10" s="22">
        <v>29.8</v>
      </c>
      <c r="H10" s="19">
        <v>29.5</v>
      </c>
      <c r="I10" s="20">
        <v>9</v>
      </c>
      <c r="J10" s="21">
        <f t="shared" si="0"/>
        <v>20.5</v>
      </c>
      <c r="K10" s="22">
        <f t="shared" si="1"/>
        <v>109.89999999999999</v>
      </c>
      <c r="L10" s="23">
        <f t="shared" si="2"/>
        <v>8</v>
      </c>
      <c r="M10" s="23" t="str">
        <f t="shared" si="3"/>
        <v>Hopea</v>
      </c>
    </row>
    <row r="11" spans="1:13" ht="15">
      <c r="A11" s="1">
        <v>9</v>
      </c>
      <c r="B11" s="17" t="str">
        <f>IF('[1]Osallistujat'!E8=0,"",'[1]Osallistujat'!E8)</f>
        <v>Eetu Suoraniemi</v>
      </c>
      <c r="C11" s="18" t="str">
        <f>IF('[1]Osallistujat'!F8=0,"",'[1]Osallistujat'!F8)</f>
        <v>LAUTP</v>
      </c>
      <c r="D11" s="19">
        <v>28.9</v>
      </c>
      <c r="E11" s="22">
        <v>7</v>
      </c>
      <c r="F11" s="22">
        <v>41.7</v>
      </c>
      <c r="G11" s="22">
        <v>30.4</v>
      </c>
      <c r="H11" s="19">
        <v>30.8</v>
      </c>
      <c r="I11" s="20">
        <v>7</v>
      </c>
      <c r="J11" s="21">
        <f t="shared" si="0"/>
        <v>23.8</v>
      </c>
      <c r="K11" s="22">
        <f t="shared" si="1"/>
        <v>117.80000000000001</v>
      </c>
      <c r="L11" s="23">
        <f t="shared" si="2"/>
        <v>9</v>
      </c>
      <c r="M11" s="23" t="str">
        <f t="shared" si="3"/>
        <v>Pronssi</v>
      </c>
    </row>
    <row r="12" spans="1:13" ht="15">
      <c r="A12" s="1">
        <v>10</v>
      </c>
      <c r="B12" s="17" t="str">
        <f>IF('[1]Osallistujat'!E11=0,"",'[1]Osallistujat'!E11)</f>
        <v>Lauri Kelloniemi</v>
      </c>
      <c r="C12" s="18" t="str">
        <f>IF('[1]Osallistujat'!F11=0,"",'[1]Osallistujat'!F11)</f>
        <v>Rakuunat</v>
      </c>
      <c r="D12" s="19">
        <v>35.8</v>
      </c>
      <c r="E12" s="22">
        <v>3</v>
      </c>
      <c r="F12" s="22">
        <v>39.7</v>
      </c>
      <c r="G12" s="22">
        <v>30.5</v>
      </c>
      <c r="H12" s="19">
        <v>30.3</v>
      </c>
      <c r="I12" s="20">
        <v>15</v>
      </c>
      <c r="J12" s="21">
        <f t="shared" si="0"/>
        <v>15.3</v>
      </c>
      <c r="K12" s="22">
        <f t="shared" si="1"/>
        <v>118.3</v>
      </c>
      <c r="L12" s="23">
        <f t="shared" si="2"/>
        <v>10</v>
      </c>
      <c r="M12" s="23" t="str">
        <f t="shared" si="3"/>
        <v>Pronssi</v>
      </c>
    </row>
    <row r="13" spans="1:13" ht="15">
      <c r="A13" s="1">
        <v>11</v>
      </c>
      <c r="B13" s="17" t="str">
        <f>IF('[1]Osallistujat'!E6=0,"",'[1]Osallistujat'!E6)</f>
        <v>Sauli Kilpeläinen</v>
      </c>
      <c r="C13" s="18" t="str">
        <f>IF('[1]Osallistujat'!F6=0,"",'[1]Osallistujat'!F6)</f>
        <v>KoNa</v>
      </c>
      <c r="D13" s="19">
        <v>29.8</v>
      </c>
      <c r="E13" s="22">
        <v>7</v>
      </c>
      <c r="F13" s="22">
        <v>45.1</v>
      </c>
      <c r="G13" s="22">
        <v>33.4</v>
      </c>
      <c r="H13" s="19">
        <v>28.2</v>
      </c>
      <c r="I13" s="20">
        <v>8</v>
      </c>
      <c r="J13" s="21">
        <f t="shared" si="0"/>
        <v>20.2</v>
      </c>
      <c r="K13" s="22">
        <f t="shared" si="1"/>
        <v>121.5</v>
      </c>
      <c r="L13" s="23">
        <f t="shared" si="2"/>
        <v>11</v>
      </c>
      <c r="M13" s="23" t="str">
        <f t="shared" si="3"/>
        <v>Pronssi</v>
      </c>
    </row>
    <row r="14" spans="1:13" ht="15">
      <c r="A14" s="1">
        <v>12</v>
      </c>
      <c r="B14" s="17" t="str">
        <f>IF('[1]Osallistujat'!E15=0,"",'[1]Osallistujat'!E15)</f>
        <v>Juho Pekonen</v>
      </c>
      <c r="C14" s="18" t="str">
        <f>IF('[1]Osallistujat'!F15=0,"",'[1]Osallistujat'!F15)</f>
        <v>MiKi</v>
      </c>
      <c r="D14" s="19">
        <v>32.4</v>
      </c>
      <c r="E14" s="22">
        <v>5</v>
      </c>
      <c r="F14" s="22">
        <v>42.2</v>
      </c>
      <c r="G14" s="22">
        <v>29.8</v>
      </c>
      <c r="H14" s="19">
        <v>32.2</v>
      </c>
      <c r="I14" s="20">
        <v>9</v>
      </c>
      <c r="J14" s="21">
        <f t="shared" si="0"/>
        <v>23.200000000000003</v>
      </c>
      <c r="K14" s="22">
        <f t="shared" si="1"/>
        <v>122.60000000000001</v>
      </c>
      <c r="L14" s="23">
        <f t="shared" si="2"/>
        <v>12</v>
      </c>
      <c r="M14" s="23" t="str">
        <f t="shared" si="3"/>
        <v>Pronssi</v>
      </c>
    </row>
    <row r="15" spans="1:13" ht="15">
      <c r="A15" s="1">
        <v>13</v>
      </c>
      <c r="B15" s="17" t="str">
        <f>IF('[1]Osallistujat'!E21=0,"",'[1]Osallistujat'!E21)</f>
        <v>Miro Hietanen</v>
      </c>
      <c r="C15" s="18" t="str">
        <f>IF('[1]Osallistujat'!F21=0,"",'[1]Osallistujat'!F21)</f>
        <v>KoNa</v>
      </c>
      <c r="D15" s="19">
        <v>24.4</v>
      </c>
      <c r="E15" s="22">
        <v>5</v>
      </c>
      <c r="F15" s="22">
        <v>49.8</v>
      </c>
      <c r="G15" s="22">
        <v>30.3</v>
      </c>
      <c r="H15" s="19">
        <v>30.8</v>
      </c>
      <c r="I15" s="20">
        <v>6</v>
      </c>
      <c r="J15" s="21">
        <f t="shared" si="0"/>
        <v>24.8</v>
      </c>
      <c r="K15" s="22">
        <f t="shared" si="1"/>
        <v>124.30000000000001</v>
      </c>
      <c r="L15" s="23">
        <f t="shared" si="2"/>
        <v>13</v>
      </c>
      <c r="M15" s="23" t="str">
        <f t="shared" si="3"/>
        <v>Pronssi</v>
      </c>
    </row>
    <row r="16" spans="1:13" ht="15">
      <c r="A16" s="1">
        <v>14</v>
      </c>
      <c r="B16" s="17" t="str">
        <f>IF('[1]Osallistujat'!E16=0,"",'[1]Osallistujat'!E16)</f>
        <v>Miro Karjalainen</v>
      </c>
      <c r="C16" s="18" t="str">
        <f>IF('[1]Osallistujat'!F16=0,"",'[1]Osallistujat'!F16)</f>
        <v>MiKi</v>
      </c>
      <c r="D16" s="19">
        <v>26.5</v>
      </c>
      <c r="E16" s="26">
        <v>2</v>
      </c>
      <c r="F16" s="26">
        <v>45.2</v>
      </c>
      <c r="G16" s="26">
        <v>30.6</v>
      </c>
      <c r="H16" s="27">
        <v>32</v>
      </c>
      <c r="I16" s="28">
        <v>7</v>
      </c>
      <c r="J16" s="25">
        <f t="shared" si="0"/>
        <v>25</v>
      </c>
      <c r="K16" s="22">
        <f t="shared" si="1"/>
        <v>125.30000000000001</v>
      </c>
      <c r="L16" s="23">
        <f t="shared" si="2"/>
        <v>14</v>
      </c>
      <c r="M16" s="23" t="str">
        <f t="shared" si="3"/>
        <v>Pronssi</v>
      </c>
    </row>
    <row r="17" spans="1:13" ht="15">
      <c r="A17" s="1">
        <v>15</v>
      </c>
      <c r="B17" s="17" t="str">
        <f>IF('[1]Osallistujat'!E13=0,"",'[1]Osallistujat'!E13)</f>
        <v>Janne Sorsa</v>
      </c>
      <c r="C17" s="18" t="str">
        <f>IF('[1]Osallistujat'!F13=0,"",'[1]Osallistujat'!F13)</f>
        <v>PEPO</v>
      </c>
      <c r="D17" s="19">
        <v>40</v>
      </c>
      <c r="E17" s="22">
        <v>4</v>
      </c>
      <c r="F17" s="22">
        <v>45.2</v>
      </c>
      <c r="G17" s="22">
        <v>31.5</v>
      </c>
      <c r="H17" s="19">
        <v>31.2</v>
      </c>
      <c r="I17" s="20">
        <v>9</v>
      </c>
      <c r="J17" s="21">
        <f t="shared" si="0"/>
        <v>22.2</v>
      </c>
      <c r="K17" s="22">
        <f t="shared" si="1"/>
        <v>134.9</v>
      </c>
      <c r="L17" s="23">
        <f t="shared" si="2"/>
        <v>15</v>
      </c>
      <c r="M17" s="23" t="str">
        <f t="shared" si="3"/>
        <v>Pronssi</v>
      </c>
    </row>
    <row r="18" spans="1:13" ht="15">
      <c r="A18" s="1">
        <v>16</v>
      </c>
      <c r="B18" s="17" t="str">
        <f>IF('[1]Osallistujat'!E12=0,"",'[1]Osallistujat'!E12)</f>
        <v>Niko Sollo</v>
      </c>
      <c r="C18" s="18" t="str">
        <f>IF('[1]Osallistujat'!F12=0,"",'[1]Osallistujat'!F12)</f>
        <v>PEPO</v>
      </c>
      <c r="D18" s="19">
        <v>40</v>
      </c>
      <c r="E18" s="22">
        <v>3</v>
      </c>
      <c r="F18" s="22">
        <v>47.8</v>
      </c>
      <c r="G18" s="22">
        <v>32</v>
      </c>
      <c r="H18" s="19">
        <v>30.8</v>
      </c>
      <c r="I18" s="20">
        <v>10</v>
      </c>
      <c r="J18" s="21">
        <f t="shared" si="0"/>
        <v>20.8</v>
      </c>
      <c r="K18" s="22">
        <f t="shared" si="1"/>
        <v>137.6</v>
      </c>
      <c r="L18" s="23">
        <f t="shared" si="2"/>
        <v>16</v>
      </c>
      <c r="M18" s="23">
        <f t="shared" si="3"/>
      </c>
    </row>
    <row r="19" spans="1:13" ht="15">
      <c r="A19" s="1">
        <v>17</v>
      </c>
      <c r="B19" s="17" t="str">
        <f>IF('[1]Osallistujat'!E10=0,"",'[1]Osallistujat'!E10)</f>
        <v>Patrik Ek</v>
      </c>
      <c r="C19" s="18" t="str">
        <f>IF('[1]Osallistujat'!F10=0,"",'[1]Osallistujat'!F10)</f>
        <v>Rakuunat</v>
      </c>
      <c r="D19" s="19">
        <v>40</v>
      </c>
      <c r="E19" s="22">
        <v>2</v>
      </c>
      <c r="F19" s="22">
        <v>44.8</v>
      </c>
      <c r="G19" s="22">
        <v>30.5</v>
      </c>
      <c r="H19" s="19">
        <v>32.7</v>
      </c>
      <c r="I19" s="20">
        <v>7</v>
      </c>
      <c r="J19" s="21">
        <f t="shared" si="0"/>
        <v>25.700000000000003</v>
      </c>
      <c r="K19" s="22">
        <f t="shared" si="1"/>
        <v>139</v>
      </c>
      <c r="L19" s="23">
        <f t="shared" si="2"/>
        <v>17</v>
      </c>
      <c r="M19" s="23">
        <f t="shared" si="3"/>
      </c>
    </row>
    <row r="20" spans="1:13" ht="15">
      <c r="A20" s="1">
        <v>18</v>
      </c>
      <c r="B20" s="17" t="str">
        <f>IF('[1]Osallistujat'!E14=0,"",'[1]Osallistujat'!E14)</f>
        <v>Erkka Heinonen</v>
      </c>
      <c r="C20" s="18" t="str">
        <f>IF('[1]Osallistujat'!F14=0,"",'[1]Osallistujat'!F14)</f>
        <v>PEPO</v>
      </c>
      <c r="D20" s="19">
        <v>40</v>
      </c>
      <c r="E20" s="22">
        <v>4</v>
      </c>
      <c r="F20" s="22">
        <v>48.2</v>
      </c>
      <c r="G20" s="22">
        <v>32.5</v>
      </c>
      <c r="H20" s="19">
        <v>29.8</v>
      </c>
      <c r="I20" s="20">
        <v>5</v>
      </c>
      <c r="J20" s="21">
        <f t="shared" si="0"/>
        <v>24.8</v>
      </c>
      <c r="K20" s="22">
        <f t="shared" si="1"/>
        <v>141.5</v>
      </c>
      <c r="L20" s="23">
        <f t="shared" si="2"/>
        <v>18</v>
      </c>
      <c r="M20" s="23">
        <f t="shared" si="3"/>
      </c>
    </row>
    <row r="21" spans="1:13" ht="15">
      <c r="A21" s="1">
        <v>19</v>
      </c>
      <c r="B21" s="17" t="str">
        <f>IF('[1]Osallistujat'!E17=0,"",'[1]Osallistujat'!E17)</f>
        <v>Jyrki Ruuth</v>
      </c>
      <c r="C21" s="18" t="str">
        <f>IF('[1]Osallistujat'!F17=0,"",'[1]Osallistujat'!F17)</f>
        <v>MiKi </v>
      </c>
      <c r="D21" s="19">
        <v>40</v>
      </c>
      <c r="E21" s="22">
        <v>4</v>
      </c>
      <c r="F21" s="22">
        <v>57.5</v>
      </c>
      <c r="G21" s="22">
        <v>30.2</v>
      </c>
      <c r="H21" s="19">
        <v>30.9</v>
      </c>
      <c r="I21" s="20">
        <v>8</v>
      </c>
      <c r="J21" s="21">
        <f t="shared" si="0"/>
        <v>22.9</v>
      </c>
      <c r="K21" s="22">
        <f t="shared" si="1"/>
        <v>146.6</v>
      </c>
      <c r="L21" s="23">
        <f t="shared" si="2"/>
        <v>19</v>
      </c>
      <c r="M21" s="23">
        <f t="shared" si="3"/>
      </c>
    </row>
    <row r="22" spans="1:13" ht="15">
      <c r="A22" s="1">
        <v>20</v>
      </c>
      <c r="B22" s="17" t="str">
        <f>IF('[1]Osallistujat'!E3=0,"",'[1]Osallistujat'!E3)</f>
        <v>Vili Nieminen</v>
      </c>
      <c r="C22" s="18" t="str">
        <f>IF('[1]Osallistujat'!F3=0,"",'[1]Osallistujat'!F3)</f>
        <v>KoNa</v>
      </c>
      <c r="D22" s="19">
        <v>38.8</v>
      </c>
      <c r="E22" s="22">
        <v>5</v>
      </c>
      <c r="F22" s="22">
        <v>60</v>
      </c>
      <c r="G22" s="22">
        <v>32.8</v>
      </c>
      <c r="H22" s="19">
        <v>30.9</v>
      </c>
      <c r="I22" s="20">
        <v>8</v>
      </c>
      <c r="J22" s="21">
        <f t="shared" si="0"/>
        <v>22.9</v>
      </c>
      <c r="K22" s="22">
        <f t="shared" si="1"/>
        <v>149.5</v>
      </c>
      <c r="L22" s="23">
        <f t="shared" si="2"/>
        <v>20</v>
      </c>
      <c r="M22" s="23">
        <f t="shared" si="3"/>
      </c>
    </row>
    <row r="23" spans="1:13" ht="15">
      <c r="A23" s="1">
        <v>21</v>
      </c>
      <c r="B23" s="17">
        <f>IF('[1]Osallistujat'!E18=0,"",'[1]Osallistujat'!E18)</f>
      </c>
      <c r="C23" s="18">
        <f>IF('[1]Osallistujat'!F18=0,"",'[1]Osallistujat'!F18)</f>
      </c>
      <c r="D23" s="19"/>
      <c r="E23" s="22"/>
      <c r="F23" s="22"/>
      <c r="G23" s="22"/>
      <c r="H23" s="19"/>
      <c r="I23" s="20"/>
      <c r="J23" s="21">
        <f t="shared" si="0"/>
        <v>0</v>
      </c>
      <c r="K23" s="22">
        <f t="shared" si="1"/>
        <v>700</v>
      </c>
      <c r="L23" s="23">
        <f t="shared" si="2"/>
        <v>21</v>
      </c>
      <c r="M23" s="23">
        <f t="shared" si="3"/>
      </c>
    </row>
    <row r="24" spans="1:13" ht="15">
      <c r="A24" s="1">
        <v>22</v>
      </c>
      <c r="B24" s="17">
        <f>IF('[1]Osallistujat'!E22=0,"",'[1]Osallistujat'!E22)</f>
      </c>
      <c r="C24" s="18">
        <f>IF('[1]Osallistujat'!F22=0,"",'[1]Osallistujat'!F22)</f>
      </c>
      <c r="D24" s="19"/>
      <c r="E24" s="22"/>
      <c r="F24" s="22"/>
      <c r="G24" s="22"/>
      <c r="H24" s="19"/>
      <c r="I24" s="20"/>
      <c r="J24" s="21">
        <f t="shared" si="0"/>
        <v>0</v>
      </c>
      <c r="K24" s="22">
        <f t="shared" si="1"/>
        <v>700</v>
      </c>
      <c r="L24" s="23">
        <f t="shared" si="2"/>
        <v>21</v>
      </c>
      <c r="M24" s="23">
        <f t="shared" si="3"/>
      </c>
    </row>
    <row r="25" spans="1:13" ht="15">
      <c r="A25" s="1">
        <v>23</v>
      </c>
      <c r="B25" s="17">
        <f>IF('[1]Osallistujat'!E23=0,"",'[1]Osallistujat'!E23)</f>
      </c>
      <c r="C25" s="18">
        <f>IF('[1]Osallistujat'!F23=0,"",'[1]Osallistujat'!F23)</f>
      </c>
      <c r="D25" s="19"/>
      <c r="E25" s="22"/>
      <c r="F25" s="22"/>
      <c r="G25" s="22"/>
      <c r="H25" s="19"/>
      <c r="I25" s="20"/>
      <c r="J25" s="21">
        <f t="shared" si="0"/>
        <v>0</v>
      </c>
      <c r="K25" s="22">
        <f t="shared" si="1"/>
        <v>700</v>
      </c>
      <c r="L25" s="23">
        <f t="shared" si="2"/>
        <v>21</v>
      </c>
      <c r="M25" s="23">
        <f t="shared" si="3"/>
      </c>
    </row>
    <row r="26" spans="1:13" ht="15">
      <c r="A26" s="1">
        <v>24</v>
      </c>
      <c r="B26" s="17">
        <f>IF('[1]Osallistujat'!E24=0,"",'[1]Osallistujat'!E24)</f>
      </c>
      <c r="C26" s="18">
        <f>IF('[1]Osallistujat'!F24=0,"",'[1]Osallistujat'!F24)</f>
      </c>
      <c r="D26" s="19"/>
      <c r="E26" s="22"/>
      <c r="F26" s="22"/>
      <c r="G26" s="22"/>
      <c r="H26" s="19"/>
      <c r="I26" s="20"/>
      <c r="J26" s="21">
        <f t="shared" si="0"/>
        <v>0</v>
      </c>
      <c r="K26" s="22">
        <f t="shared" si="1"/>
        <v>700</v>
      </c>
      <c r="L26" s="23">
        <f t="shared" si="2"/>
        <v>21</v>
      </c>
      <c r="M26" s="23">
        <f t="shared" si="3"/>
      </c>
    </row>
    <row r="27" spans="1:13" ht="15">
      <c r="A27" s="1">
        <v>25</v>
      </c>
      <c r="B27" s="17">
        <f>IF('[1]Osallistujat'!E25=0,"",'[1]Osallistujat'!E25)</f>
      </c>
      <c r="C27" s="18">
        <f>IF('[1]Osallistujat'!F25=0,"",'[1]Osallistujat'!F25)</f>
      </c>
      <c r="D27" s="19"/>
      <c r="E27" s="22"/>
      <c r="F27" s="22"/>
      <c r="G27" s="22"/>
      <c r="H27" s="19"/>
      <c r="I27" s="20"/>
      <c r="J27" s="21">
        <f t="shared" si="0"/>
        <v>0</v>
      </c>
      <c r="K27" s="22">
        <f t="shared" si="1"/>
        <v>700</v>
      </c>
      <c r="L27" s="23">
        <f t="shared" si="2"/>
        <v>21</v>
      </c>
      <c r="M27" s="23">
        <f t="shared" si="3"/>
      </c>
    </row>
    <row r="28" spans="1:13" ht="15">
      <c r="A28" s="1">
        <v>26</v>
      </c>
      <c r="B28" s="17">
        <f>IF('[1]Osallistujat'!E26=0,"",'[1]Osallistujat'!E26)</f>
      </c>
      <c r="C28" s="18">
        <f>IF('[1]Osallistujat'!F26=0,"",'[1]Osallistujat'!F26)</f>
      </c>
      <c r="D28" s="19"/>
      <c r="E28" s="22"/>
      <c r="F28" s="22"/>
      <c r="G28" s="22"/>
      <c r="H28" s="19"/>
      <c r="I28" s="20"/>
      <c r="J28" s="21">
        <f t="shared" si="0"/>
        <v>0</v>
      </c>
      <c r="K28" s="22">
        <f t="shared" si="1"/>
        <v>700</v>
      </c>
      <c r="L28" s="23">
        <f t="shared" si="2"/>
        <v>21</v>
      </c>
      <c r="M28" s="23">
        <f t="shared" si="3"/>
      </c>
    </row>
    <row r="29" spans="1:13" ht="15">
      <c r="A29" s="1">
        <v>27</v>
      </c>
      <c r="B29" s="17">
        <f>IF('[1]Osallistujat'!E27=0,"",'[1]Osallistujat'!E27)</f>
      </c>
      <c r="C29" s="18">
        <f>IF('[1]Osallistujat'!F27=0,"",'[1]Osallistujat'!F27)</f>
      </c>
      <c r="D29" s="19"/>
      <c r="E29" s="22"/>
      <c r="F29" s="22"/>
      <c r="G29" s="22"/>
      <c r="H29" s="19"/>
      <c r="I29" s="20"/>
      <c r="J29" s="21">
        <f t="shared" si="0"/>
        <v>0</v>
      </c>
      <c r="K29" s="22">
        <f t="shared" si="1"/>
        <v>700</v>
      </c>
      <c r="L29" s="23">
        <f t="shared" si="2"/>
        <v>21</v>
      </c>
      <c r="M29" s="23">
        <f t="shared" si="3"/>
      </c>
    </row>
    <row r="30" spans="1:13" ht="15">
      <c r="A30" s="1">
        <v>28</v>
      </c>
      <c r="B30" s="17">
        <f>IF('[1]Osallistujat'!E28=0,"",'[1]Osallistujat'!E28)</f>
      </c>
      <c r="C30" s="18">
        <f>IF('[1]Osallistujat'!F28=0,"",'[1]Osallistujat'!F28)</f>
      </c>
      <c r="D30" s="19"/>
      <c r="E30" s="22"/>
      <c r="F30" s="22"/>
      <c r="G30" s="22"/>
      <c r="H30" s="19"/>
      <c r="I30" s="20"/>
      <c r="J30" s="21">
        <f t="shared" si="0"/>
        <v>0</v>
      </c>
      <c r="K30" s="22">
        <f t="shared" si="1"/>
        <v>700</v>
      </c>
      <c r="L30" s="23">
        <f t="shared" si="2"/>
        <v>21</v>
      </c>
      <c r="M30" s="23">
        <f t="shared" si="3"/>
      </c>
    </row>
    <row r="31" spans="1:13" ht="15">
      <c r="A31" s="1">
        <v>29</v>
      </c>
      <c r="B31" s="17">
        <f>IF('[1]Osallistujat'!E29=0,"",'[1]Osallistujat'!E29)</f>
      </c>
      <c r="C31" s="18">
        <f>IF('[1]Osallistujat'!F29=0,"",'[1]Osallistujat'!F29)</f>
      </c>
      <c r="D31" s="19"/>
      <c r="E31" s="22"/>
      <c r="F31" s="22"/>
      <c r="G31" s="22"/>
      <c r="H31" s="19"/>
      <c r="I31" s="20"/>
      <c r="J31" s="21">
        <f t="shared" si="0"/>
        <v>0</v>
      </c>
      <c r="K31" s="22">
        <f t="shared" si="1"/>
        <v>700</v>
      </c>
      <c r="L31" s="23">
        <f t="shared" si="2"/>
        <v>21</v>
      </c>
      <c r="M31" s="23">
        <f t="shared" si="3"/>
      </c>
    </row>
    <row r="32" spans="1:13" ht="15">
      <c r="A32" s="1">
        <v>30</v>
      </c>
      <c r="B32" s="17">
        <f>IF('[1]Osallistujat'!E30=0,"",'[1]Osallistujat'!E30)</f>
      </c>
      <c r="C32" s="18">
        <f>IF('[1]Osallistujat'!F30=0,"",'[1]Osallistujat'!F30)</f>
      </c>
      <c r="D32" s="19"/>
      <c r="E32" s="22"/>
      <c r="F32" s="22"/>
      <c r="G32" s="22"/>
      <c r="H32" s="19"/>
      <c r="I32" s="20"/>
      <c r="J32" s="21">
        <f t="shared" si="0"/>
        <v>0</v>
      </c>
      <c r="K32" s="22">
        <f t="shared" si="1"/>
        <v>700</v>
      </c>
      <c r="L32" s="23">
        <f t="shared" si="2"/>
        <v>21</v>
      </c>
      <c r="M32" s="23">
        <f t="shared" si="3"/>
      </c>
    </row>
    <row r="33" spans="1:13" ht="15">
      <c r="A33" s="1">
        <v>31</v>
      </c>
      <c r="B33" s="17">
        <f>IF('[1]Osallistujat'!E31=0,"",'[1]Osallistujat'!E31)</f>
      </c>
      <c r="C33" s="18">
        <f>IF('[1]Osallistujat'!F31=0,"",'[1]Osallistujat'!F31)</f>
      </c>
      <c r="D33" s="19"/>
      <c r="E33" s="22"/>
      <c r="F33" s="22"/>
      <c r="G33" s="22"/>
      <c r="H33" s="19"/>
      <c r="I33" s="20"/>
      <c r="J33" s="21">
        <f t="shared" si="0"/>
        <v>0</v>
      </c>
      <c r="K33" s="22">
        <f t="shared" si="1"/>
        <v>700</v>
      </c>
      <c r="L33" s="23">
        <f t="shared" si="2"/>
        <v>21</v>
      </c>
      <c r="M33" s="23">
        <f t="shared" si="3"/>
      </c>
    </row>
    <row r="34" spans="1:13" ht="15">
      <c r="A34" s="1">
        <v>32</v>
      </c>
      <c r="B34" s="17">
        <f>IF('[1]Osallistujat'!E32=0,"",'[1]Osallistujat'!E32)</f>
      </c>
      <c r="C34" s="18">
        <f>IF('[1]Osallistujat'!F32=0,"",'[1]Osallistujat'!F32)</f>
      </c>
      <c r="D34" s="19"/>
      <c r="E34" s="22"/>
      <c r="F34" s="22"/>
      <c r="G34" s="22"/>
      <c r="H34" s="19"/>
      <c r="I34" s="20"/>
      <c r="J34" s="21">
        <f t="shared" si="0"/>
        <v>0</v>
      </c>
      <c r="K34" s="22">
        <f t="shared" si="1"/>
        <v>700</v>
      </c>
      <c r="L34" s="23">
        <f t="shared" si="2"/>
        <v>21</v>
      </c>
      <c r="M34" s="23">
        <f t="shared" si="3"/>
      </c>
    </row>
    <row r="35" spans="1:13" ht="15">
      <c r="A35" s="1">
        <v>33</v>
      </c>
      <c r="B35" s="17">
        <f>IF('[1]Osallistujat'!E33=0,"",'[1]Osallistujat'!E33)</f>
      </c>
      <c r="C35" s="18">
        <f>IF('[1]Osallistujat'!F33=0,"",'[1]Osallistujat'!F33)</f>
      </c>
      <c r="D35" s="19"/>
      <c r="E35" s="22"/>
      <c r="F35" s="22"/>
      <c r="G35" s="22"/>
      <c r="H35" s="19"/>
      <c r="I35" s="20"/>
      <c r="J35" s="21">
        <f t="shared" si="0"/>
        <v>0</v>
      </c>
      <c r="K35" s="22">
        <f t="shared" si="1"/>
        <v>700</v>
      </c>
      <c r="L35" s="23">
        <f t="shared" si="2"/>
        <v>21</v>
      </c>
      <c r="M35" s="23">
        <f t="shared" si="3"/>
      </c>
    </row>
    <row r="36" spans="1:13" ht="15">
      <c r="A36" s="1">
        <v>34</v>
      </c>
      <c r="B36" s="17">
        <f>IF('[1]Osallistujat'!E34=0,"",'[1]Osallistujat'!E34)</f>
      </c>
      <c r="C36" s="18">
        <f>IF('[1]Osallistujat'!F34=0,"",'[1]Osallistujat'!F34)</f>
      </c>
      <c r="D36" s="27"/>
      <c r="E36" s="26"/>
      <c r="F36" s="26"/>
      <c r="G36" s="26"/>
      <c r="H36" s="27"/>
      <c r="I36" s="28"/>
      <c r="J36" s="25">
        <f t="shared" si="0"/>
        <v>0</v>
      </c>
      <c r="K36" s="22">
        <f t="shared" si="1"/>
        <v>700</v>
      </c>
      <c r="L36" s="23">
        <f t="shared" si="2"/>
        <v>21</v>
      </c>
      <c r="M36" s="23">
        <f t="shared" si="3"/>
      </c>
    </row>
    <row r="37" spans="1:13" ht="15">
      <c r="A37" s="1">
        <v>35</v>
      </c>
      <c r="B37" s="17">
        <f>IF('[1]Osallistujat'!E35=0,"",'[1]Osallistujat'!E35)</f>
      </c>
      <c r="C37" s="18">
        <f>IF('[1]Osallistujat'!F35=0,"",'[1]Osallistujat'!F35)</f>
      </c>
      <c r="D37" s="27"/>
      <c r="E37" s="26"/>
      <c r="F37" s="26"/>
      <c r="G37" s="26"/>
      <c r="H37" s="27"/>
      <c r="I37" s="28"/>
      <c r="J37" s="25">
        <f t="shared" si="0"/>
        <v>0</v>
      </c>
      <c r="K37" s="22">
        <f t="shared" si="1"/>
        <v>700</v>
      </c>
      <c r="L37" s="23">
        <f t="shared" si="2"/>
        <v>21</v>
      </c>
      <c r="M37" s="23">
        <f t="shared" si="3"/>
      </c>
    </row>
    <row r="38" spans="2:3" ht="15">
      <c r="B38" s="29"/>
      <c r="C38" s="29"/>
    </row>
    <row r="39" spans="2:3" ht="15">
      <c r="B39" s="29"/>
      <c r="C39" s="29"/>
    </row>
    <row r="40" spans="2:3" ht="15">
      <c r="B40" s="29"/>
      <c r="C40" s="29"/>
    </row>
    <row r="41" spans="2:3" ht="15">
      <c r="B41" s="29"/>
      <c r="C41" s="29"/>
    </row>
    <row r="42" spans="2:3" ht="15">
      <c r="B42" s="29"/>
      <c r="C42" s="29"/>
    </row>
    <row r="43" spans="2:3" ht="15">
      <c r="B43" s="29"/>
      <c r="C43" s="29"/>
    </row>
    <row r="44" spans="2:3" ht="15">
      <c r="B44" s="29"/>
      <c r="C44" s="29"/>
    </row>
  </sheetData>
  <printOptions horizontalCentered="1"/>
  <pageMargins left="0.1968503937007874" right="0.2362204724409449" top="0.7874015748031497" bottom="0.11811023622047245" header="0.31496062992125984" footer="0.03937007874015748"/>
  <pageSetup fitToHeight="1" fitToWidth="1" horizontalDpi="300" verticalDpi="300" orientation="landscape" paperSize="9" scale="91" r:id="rId1"/>
  <headerFooter alignWithMargins="0">
    <oddHeader>&amp;L&amp;10SPL Kaakkois-Suomen piiri/ KotkanNappulat
Taitokilpailut 09.10.2005
Kotka&amp;C&amp;A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75" zoomScaleNormal="75" workbookViewId="0" topLeftCell="A1">
      <pane xSplit="3" ySplit="2" topLeftCell="D3" activePane="bottomRight" state="frozen"/>
      <selection pane="topLeft" activeCell="K30" sqref="K30"/>
      <selection pane="topRight" activeCell="K30" sqref="K30"/>
      <selection pane="bottomLeft" activeCell="K30" sqref="K30"/>
      <selection pane="bottomRight" activeCell="J24" sqref="J24"/>
    </sheetView>
  </sheetViews>
  <sheetFormatPr defaultColWidth="8.88671875" defaultRowHeight="15"/>
  <cols>
    <col min="1" max="1" width="3.4453125" style="1" customWidth="1"/>
    <col min="2" max="2" width="14.10546875" style="0" customWidth="1"/>
    <col min="3" max="3" width="8.99609375" style="0" customWidth="1"/>
    <col min="4" max="4" width="10.77734375" style="0" customWidth="1"/>
    <col min="5" max="5" width="5.77734375" style="0" customWidth="1"/>
    <col min="6" max="6" width="7.77734375" style="0" customWidth="1"/>
    <col min="7" max="7" width="7.5546875" style="0" customWidth="1"/>
    <col min="8" max="8" width="6.88671875" style="0" customWidth="1"/>
    <col min="9" max="9" width="7.3359375" style="0" customWidth="1"/>
    <col min="10" max="10" width="8.21484375" style="0" customWidth="1"/>
    <col min="11" max="11" width="10.21484375" style="0" customWidth="1"/>
  </cols>
  <sheetData>
    <row r="1" spans="2:13" ht="15">
      <c r="B1" s="2"/>
      <c r="C1" s="3"/>
      <c r="D1" s="4" t="s">
        <v>22</v>
      </c>
      <c r="E1" s="7" t="s">
        <v>1</v>
      </c>
      <c r="F1" s="8" t="s">
        <v>2</v>
      </c>
      <c r="G1" s="8" t="s">
        <v>3</v>
      </c>
      <c r="H1" s="4" t="s">
        <v>4</v>
      </c>
      <c r="I1" s="5"/>
      <c r="J1" s="6"/>
      <c r="K1" s="8" t="s">
        <v>6</v>
      </c>
      <c r="L1" s="8" t="s">
        <v>7</v>
      </c>
      <c r="M1" s="8" t="s">
        <v>8</v>
      </c>
    </row>
    <row r="2" spans="2:13" ht="15">
      <c r="B2" s="9" t="s">
        <v>9</v>
      </c>
      <c r="C2" s="10" t="s">
        <v>10</v>
      </c>
      <c r="D2" s="11" t="s">
        <v>23</v>
      </c>
      <c r="E2" s="14" t="s">
        <v>14</v>
      </c>
      <c r="F2" s="15" t="s">
        <v>24</v>
      </c>
      <c r="G2" s="16"/>
      <c r="H2" s="11" t="s">
        <v>11</v>
      </c>
      <c r="I2" s="12" t="s">
        <v>12</v>
      </c>
      <c r="J2" s="13" t="s">
        <v>13</v>
      </c>
      <c r="K2" s="16"/>
      <c r="L2" s="16"/>
      <c r="M2" s="16"/>
    </row>
    <row r="3" spans="1:15" ht="15">
      <c r="A3" s="40">
        <v>1</v>
      </c>
      <c r="B3" s="17" t="str">
        <f>IF('[1]Osallistujat'!A8=0,"",'[1]Osallistujat'!A8)</f>
        <v>Jesse Hallikas</v>
      </c>
      <c r="C3" s="18" t="str">
        <f>IF('[1]Osallistujat'!B8=0,"",'[1]Osallistujat'!B8)</f>
        <v>IPS</v>
      </c>
      <c r="D3" s="19">
        <v>12.8</v>
      </c>
      <c r="E3" s="22">
        <v>7</v>
      </c>
      <c r="F3" s="22">
        <v>47.1</v>
      </c>
      <c r="G3" s="22">
        <v>33</v>
      </c>
      <c r="H3" s="19">
        <v>36.3</v>
      </c>
      <c r="I3" s="20">
        <v>9</v>
      </c>
      <c r="J3" s="21">
        <f aca="true" t="shared" si="0" ref="J3:J20">H3-I3</f>
        <v>27.299999999999997</v>
      </c>
      <c r="K3" s="22">
        <f aca="true" t="shared" si="1" ref="K3:K20">IF(D3=0,40,D3)+IF(J3=0,200,J3)+IF(F3=0,60,F3)+IF(G3=0,200,G3)-IF(E3=0,-200,E3)</f>
        <v>113.19999999999999</v>
      </c>
      <c r="L3" s="23">
        <f aca="true" t="shared" si="2" ref="L3:L20">RANK(K3,$K$3:$K$37,1)</f>
        <v>1</v>
      </c>
      <c r="M3" s="23" t="str">
        <f aca="true" t="shared" si="3" ref="M3:M20">IF(K3&lt;=N$3,"Kulta",IF(K3&lt;=N$4,"Hopea",IF(K3&lt;=N$5,"Pronssi","")))</f>
        <v>Hopea</v>
      </c>
      <c r="N3" s="24">
        <v>100</v>
      </c>
      <c r="O3" t="s">
        <v>19</v>
      </c>
    </row>
    <row r="4" spans="1:15" ht="15">
      <c r="A4" s="40">
        <v>2</v>
      </c>
      <c r="B4" s="17" t="str">
        <f>IF('[1]Osallistujat'!A7=0,"",'[1]Osallistujat'!A7)</f>
        <v>Juuso Metsi</v>
      </c>
      <c r="C4" s="18" t="str">
        <f>IF('[1]Osallistujat'!B7=0,"",'[1]Osallistujat'!B7)</f>
        <v>IPS</v>
      </c>
      <c r="D4" s="19">
        <v>18.2</v>
      </c>
      <c r="E4" s="22">
        <v>10</v>
      </c>
      <c r="F4" s="22">
        <v>45.8</v>
      </c>
      <c r="G4" s="22">
        <v>31.3</v>
      </c>
      <c r="H4" s="19">
        <v>35.1</v>
      </c>
      <c r="I4" s="20">
        <v>7</v>
      </c>
      <c r="J4" s="21">
        <f t="shared" si="0"/>
        <v>28.1</v>
      </c>
      <c r="K4" s="22">
        <f t="shared" si="1"/>
        <v>113.39999999999999</v>
      </c>
      <c r="L4" s="23">
        <f t="shared" si="2"/>
        <v>2</v>
      </c>
      <c r="M4" s="23" t="str">
        <f t="shared" si="3"/>
        <v>Hopea</v>
      </c>
      <c r="N4" s="24">
        <v>120</v>
      </c>
      <c r="O4" t="s">
        <v>20</v>
      </c>
    </row>
    <row r="5" spans="1:15" ht="15">
      <c r="A5" s="40">
        <v>3</v>
      </c>
      <c r="B5" s="17" t="str">
        <f>IF('[1]Osallistujat'!A1=0,"",'[1]Osallistujat'!A1)</f>
        <v>Joonas Vanhanen</v>
      </c>
      <c r="C5" s="18" t="str">
        <f>IF('[1]Osallistujat'!B1=0,"",'[1]Osallistujat'!B1)</f>
        <v>KoNa</v>
      </c>
      <c r="D5" s="19">
        <v>9.8</v>
      </c>
      <c r="E5" s="22">
        <v>7</v>
      </c>
      <c r="F5" s="22">
        <v>52.8</v>
      </c>
      <c r="G5" s="22">
        <v>28.3</v>
      </c>
      <c r="H5" s="19">
        <v>42.8</v>
      </c>
      <c r="I5" s="20">
        <v>12</v>
      </c>
      <c r="J5" s="21">
        <f t="shared" si="0"/>
        <v>30.799999999999997</v>
      </c>
      <c r="K5" s="22">
        <f t="shared" si="1"/>
        <v>114.69999999999999</v>
      </c>
      <c r="L5" s="23">
        <f t="shared" si="2"/>
        <v>3</v>
      </c>
      <c r="M5" s="23" t="str">
        <f t="shared" si="3"/>
        <v>Hopea</v>
      </c>
      <c r="N5" s="24">
        <v>140</v>
      </c>
      <c r="O5" t="s">
        <v>21</v>
      </c>
    </row>
    <row r="6" spans="1:13" ht="15">
      <c r="A6" s="40">
        <v>4</v>
      </c>
      <c r="B6" s="17" t="str">
        <f>IF('[1]Osallistujat'!A4=0,"",'[1]Osallistujat'!A4)</f>
        <v>Elias Heltola</v>
      </c>
      <c r="C6" s="18" t="str">
        <f>IF('[1]Osallistujat'!B4=0,"",'[1]Osallistujat'!B4)</f>
        <v>PEPO</v>
      </c>
      <c r="D6" s="19">
        <v>23.8</v>
      </c>
      <c r="E6" s="22">
        <v>8</v>
      </c>
      <c r="F6" s="22">
        <v>45.5</v>
      </c>
      <c r="G6" s="22">
        <v>30</v>
      </c>
      <c r="H6" s="19">
        <v>36.6</v>
      </c>
      <c r="I6" s="20">
        <v>9</v>
      </c>
      <c r="J6" s="21">
        <f t="shared" si="0"/>
        <v>27.6</v>
      </c>
      <c r="K6" s="22">
        <f t="shared" si="1"/>
        <v>118.9</v>
      </c>
      <c r="L6" s="23">
        <f t="shared" si="2"/>
        <v>4</v>
      </c>
      <c r="M6" s="23" t="str">
        <f t="shared" si="3"/>
        <v>Hopea</v>
      </c>
    </row>
    <row r="7" spans="1:13" ht="15">
      <c r="A7" s="40">
        <v>5</v>
      </c>
      <c r="B7" s="17" t="str">
        <f>IF('[1]Osallistujat'!A12=0,"",'[1]Osallistujat'!A12)</f>
        <v>Ville Juvonen</v>
      </c>
      <c r="C7" s="18" t="str">
        <f>IF('[1]Osallistujat'!B12=0,"",'[1]Osallistujat'!B12)</f>
        <v>KoNa</v>
      </c>
      <c r="D7" s="19">
        <v>14.8</v>
      </c>
      <c r="E7" s="22">
        <v>10</v>
      </c>
      <c r="F7" s="22">
        <v>54.7</v>
      </c>
      <c r="G7" s="22">
        <v>31.6</v>
      </c>
      <c r="H7" s="19">
        <v>37.9</v>
      </c>
      <c r="I7" s="20">
        <v>9</v>
      </c>
      <c r="J7" s="21">
        <f t="shared" si="0"/>
        <v>28.9</v>
      </c>
      <c r="K7" s="22">
        <f t="shared" si="1"/>
        <v>120</v>
      </c>
      <c r="L7" s="23">
        <f t="shared" si="2"/>
        <v>5</v>
      </c>
      <c r="M7" s="23" t="str">
        <f t="shared" si="3"/>
        <v>Hopea</v>
      </c>
    </row>
    <row r="8" spans="1:13" ht="15">
      <c r="A8" s="1">
        <v>6</v>
      </c>
      <c r="B8" s="17" t="str">
        <f>IF('[1]Osallistujat'!A9=0,"",'[1]Osallistujat'!A9)</f>
        <v>Jesse Lind</v>
      </c>
      <c r="C8" s="18" t="str">
        <f>IF('[1]Osallistujat'!B9=0,"",'[1]Osallistujat'!B9)</f>
        <v>IPS</v>
      </c>
      <c r="D8" s="19">
        <v>8.8</v>
      </c>
      <c r="E8" s="22">
        <v>8</v>
      </c>
      <c r="F8" s="22">
        <v>60</v>
      </c>
      <c r="G8" s="22">
        <v>33</v>
      </c>
      <c r="H8" s="19">
        <v>36.3</v>
      </c>
      <c r="I8" s="20">
        <v>6</v>
      </c>
      <c r="J8" s="21">
        <f t="shared" si="0"/>
        <v>30.299999999999997</v>
      </c>
      <c r="K8" s="22">
        <f t="shared" si="1"/>
        <v>124.1</v>
      </c>
      <c r="L8" s="23">
        <f t="shared" si="2"/>
        <v>6</v>
      </c>
      <c r="M8" s="23" t="str">
        <f t="shared" si="3"/>
        <v>Pronssi</v>
      </c>
    </row>
    <row r="9" spans="1:13" ht="15">
      <c r="A9" s="1">
        <v>7</v>
      </c>
      <c r="B9" s="17" t="str">
        <f>IF('[1]Osallistujat'!A13=0,"",'[1]Osallistujat'!A13)</f>
        <v>Samuel Mikkola</v>
      </c>
      <c r="C9" s="18" t="str">
        <f>IF('[1]Osallistujat'!B13=0,"",'[1]Osallistujat'!B13)</f>
        <v>KoNa</v>
      </c>
      <c r="D9" s="19">
        <v>18.4</v>
      </c>
      <c r="E9" s="22">
        <v>8</v>
      </c>
      <c r="F9" s="22">
        <v>60</v>
      </c>
      <c r="G9" s="22">
        <v>33.8</v>
      </c>
      <c r="H9" s="19">
        <v>46.5</v>
      </c>
      <c r="I9" s="20">
        <v>13</v>
      </c>
      <c r="J9" s="21">
        <f t="shared" si="0"/>
        <v>33.5</v>
      </c>
      <c r="K9" s="22">
        <f t="shared" si="1"/>
        <v>137.7</v>
      </c>
      <c r="L9" s="23">
        <f t="shared" si="2"/>
        <v>7</v>
      </c>
      <c r="M9" s="23" t="str">
        <f t="shared" si="3"/>
        <v>Pronssi</v>
      </c>
    </row>
    <row r="10" spans="1:13" ht="15">
      <c r="A10" s="1">
        <v>8</v>
      </c>
      <c r="B10" s="17" t="str">
        <f>IF('[1]Osallistujat'!A5=0,"",'[1]Osallistujat'!A5)</f>
        <v>Ilyas Demirel</v>
      </c>
      <c r="C10" s="18" t="str">
        <f>IF('[1]Osallistujat'!B5=0,"",'[1]Osallistujat'!B5)</f>
        <v>PEPO</v>
      </c>
      <c r="D10" s="19">
        <v>37.3</v>
      </c>
      <c r="E10" s="22">
        <v>10</v>
      </c>
      <c r="F10" s="22">
        <v>53.1</v>
      </c>
      <c r="G10" s="22">
        <v>34.2</v>
      </c>
      <c r="H10" s="19">
        <v>32</v>
      </c>
      <c r="I10" s="20">
        <v>6</v>
      </c>
      <c r="J10" s="21">
        <f t="shared" si="0"/>
        <v>26</v>
      </c>
      <c r="K10" s="22">
        <f t="shared" si="1"/>
        <v>140.60000000000002</v>
      </c>
      <c r="L10" s="23">
        <f t="shared" si="2"/>
        <v>8</v>
      </c>
      <c r="M10" s="23">
        <f t="shared" si="3"/>
      </c>
    </row>
    <row r="11" spans="1:13" ht="15">
      <c r="A11" s="1">
        <v>9</v>
      </c>
      <c r="B11" s="17" t="str">
        <f>IF('[1]Osallistujat'!A11=0,"",'[1]Osallistujat'!A11)</f>
        <v>Aaron Kulomaa</v>
      </c>
      <c r="C11" s="18" t="str">
        <f>IF('[1]Osallistujat'!B11=0,"",'[1]Osallistujat'!B11)</f>
        <v>IPS</v>
      </c>
      <c r="D11" s="19">
        <v>17</v>
      </c>
      <c r="E11" s="22">
        <v>1</v>
      </c>
      <c r="F11" s="22">
        <v>57.6</v>
      </c>
      <c r="G11" s="22">
        <v>36.4</v>
      </c>
      <c r="H11" s="19">
        <v>36.1</v>
      </c>
      <c r="I11" s="20">
        <v>5</v>
      </c>
      <c r="J11" s="21">
        <f t="shared" si="0"/>
        <v>31.1</v>
      </c>
      <c r="K11" s="22">
        <f t="shared" si="1"/>
        <v>141.1</v>
      </c>
      <c r="L11" s="23">
        <f t="shared" si="2"/>
        <v>9</v>
      </c>
      <c r="M11" s="23">
        <f t="shared" si="3"/>
      </c>
    </row>
    <row r="12" spans="1:13" ht="15">
      <c r="A12" s="1">
        <v>10</v>
      </c>
      <c r="B12" s="17" t="str">
        <f>IF('[1]Osallistujat'!A10=0,"",'[1]Osallistujat'!A10)</f>
        <v>Roman Reijonen</v>
      </c>
      <c r="C12" s="18" t="str">
        <f>IF('[1]Osallistujat'!B10=0,"",'[1]Osallistujat'!B10)</f>
        <v>IPS</v>
      </c>
      <c r="D12" s="19">
        <v>29</v>
      </c>
      <c r="E12" s="22">
        <v>4</v>
      </c>
      <c r="F12" s="22">
        <v>60</v>
      </c>
      <c r="G12" s="22">
        <v>36.6</v>
      </c>
      <c r="H12" s="19">
        <v>36.1</v>
      </c>
      <c r="I12" s="20">
        <v>9</v>
      </c>
      <c r="J12" s="21">
        <f t="shared" si="0"/>
        <v>27.1</v>
      </c>
      <c r="K12" s="22">
        <f t="shared" si="1"/>
        <v>148.7</v>
      </c>
      <c r="L12" s="23">
        <f t="shared" si="2"/>
        <v>10</v>
      </c>
      <c r="M12" s="23">
        <f t="shared" si="3"/>
      </c>
    </row>
    <row r="13" spans="1:13" ht="15">
      <c r="A13" s="1">
        <v>11</v>
      </c>
      <c r="B13" s="17" t="str">
        <f>IF('[1]Osallistujat'!A16=0,"",'[1]Osallistujat'!A16)</f>
        <v>Eetu Saarinen</v>
      </c>
      <c r="C13" s="18" t="str">
        <f>IF('[1]Osallistujat'!B16=0,"",'[1]Osallistujat'!B16)</f>
        <v>KoNa</v>
      </c>
      <c r="D13" s="19">
        <v>40</v>
      </c>
      <c r="E13" s="22">
        <v>8</v>
      </c>
      <c r="F13" s="22">
        <v>60</v>
      </c>
      <c r="G13" s="22">
        <v>34.4</v>
      </c>
      <c r="H13" s="19">
        <v>38.6</v>
      </c>
      <c r="I13" s="20">
        <v>8</v>
      </c>
      <c r="J13" s="21">
        <f t="shared" si="0"/>
        <v>30.6</v>
      </c>
      <c r="K13" s="22">
        <f t="shared" si="1"/>
        <v>157</v>
      </c>
      <c r="L13" s="23">
        <f t="shared" si="2"/>
        <v>11</v>
      </c>
      <c r="M13" s="23">
        <f t="shared" si="3"/>
      </c>
    </row>
    <row r="14" spans="1:13" ht="15">
      <c r="A14" s="1">
        <v>12</v>
      </c>
      <c r="B14" s="17" t="str">
        <f>IF('[1]Osallistujat'!A6=0,"",'[1]Osallistujat'!A6)</f>
        <v>Roope Räihä</v>
      </c>
      <c r="C14" s="18" t="str">
        <f>IF('[1]Osallistujat'!B6=0,"",'[1]Osallistujat'!B6)</f>
        <v>PEPO</v>
      </c>
      <c r="D14" s="19">
        <v>34.3</v>
      </c>
      <c r="E14" s="22">
        <v>5</v>
      </c>
      <c r="F14" s="22">
        <v>59.3</v>
      </c>
      <c r="G14" s="22">
        <v>37.4</v>
      </c>
      <c r="H14" s="19">
        <v>36.7</v>
      </c>
      <c r="I14" s="20">
        <v>3</v>
      </c>
      <c r="J14" s="21">
        <f t="shared" si="0"/>
        <v>33.7</v>
      </c>
      <c r="K14" s="22">
        <f t="shared" si="1"/>
        <v>159.7</v>
      </c>
      <c r="L14" s="23">
        <f t="shared" si="2"/>
        <v>12</v>
      </c>
      <c r="M14" s="23">
        <f t="shared" si="3"/>
      </c>
    </row>
    <row r="15" spans="1:13" ht="15">
      <c r="A15" s="1">
        <v>13</v>
      </c>
      <c r="B15" s="17" t="str">
        <f>IF('[1]Osallistujat'!A2=0,"",'[1]Osallistujat'!A2)</f>
        <v>Niko Mäenpää</v>
      </c>
      <c r="C15" s="18" t="str">
        <f>IF('[1]Osallistujat'!B2=0,"",'[1]Osallistujat'!B2)</f>
        <v>HaPK</v>
      </c>
      <c r="D15" s="19">
        <v>40</v>
      </c>
      <c r="E15" s="22">
        <v>8</v>
      </c>
      <c r="F15" s="22">
        <v>54.6</v>
      </c>
      <c r="G15" s="22">
        <v>39.6</v>
      </c>
      <c r="H15" s="19">
        <v>40.8</v>
      </c>
      <c r="I15" s="20">
        <v>6</v>
      </c>
      <c r="J15" s="21">
        <f t="shared" si="0"/>
        <v>34.8</v>
      </c>
      <c r="K15" s="22">
        <f t="shared" si="1"/>
        <v>161</v>
      </c>
      <c r="L15" s="23">
        <f t="shared" si="2"/>
        <v>13</v>
      </c>
      <c r="M15" s="23">
        <f t="shared" si="3"/>
      </c>
    </row>
    <row r="16" spans="1:13" ht="15">
      <c r="A16" s="1">
        <v>14</v>
      </c>
      <c r="B16" s="17" t="str">
        <f>IF('[1]Osallistujat'!A3=0,"",'[1]Osallistujat'!A3)</f>
        <v>Antti Kauppila</v>
      </c>
      <c r="C16" s="18" t="str">
        <f>IF('[1]Osallistujat'!B3=0,"",'[1]Osallistujat'!B3)</f>
        <v>HaPK</v>
      </c>
      <c r="D16" s="19">
        <v>40</v>
      </c>
      <c r="E16" s="22">
        <v>7</v>
      </c>
      <c r="F16" s="22">
        <v>60</v>
      </c>
      <c r="G16" s="22">
        <v>36.1</v>
      </c>
      <c r="H16" s="19">
        <v>44.9</v>
      </c>
      <c r="I16" s="20">
        <v>8</v>
      </c>
      <c r="J16" s="21">
        <f t="shared" si="0"/>
        <v>36.9</v>
      </c>
      <c r="K16" s="22">
        <f t="shared" si="1"/>
        <v>166</v>
      </c>
      <c r="L16" s="23">
        <f t="shared" si="2"/>
        <v>14</v>
      </c>
      <c r="M16" s="23">
        <f t="shared" si="3"/>
      </c>
    </row>
    <row r="17" spans="1:13" ht="15">
      <c r="A17" s="1">
        <v>15</v>
      </c>
      <c r="B17" s="17" t="str">
        <f>IF('[1]Osallistujat'!A18=0,"",'[1]Osallistujat'!A18)</f>
        <v>Otso Hannonen</v>
      </c>
      <c r="C17" s="18" t="str">
        <f>IF('[1]Osallistujat'!B18=0,"",'[1]Osallistujat'!B18)</f>
        <v>KoNa</v>
      </c>
      <c r="D17" s="19">
        <v>40</v>
      </c>
      <c r="E17" s="22">
        <v>7</v>
      </c>
      <c r="F17" s="22">
        <v>60</v>
      </c>
      <c r="G17" s="22">
        <v>46.5</v>
      </c>
      <c r="H17" s="19">
        <v>39.2</v>
      </c>
      <c r="I17" s="20">
        <v>4</v>
      </c>
      <c r="J17" s="21">
        <f t="shared" si="0"/>
        <v>35.2</v>
      </c>
      <c r="K17" s="22">
        <f t="shared" si="1"/>
        <v>174.7</v>
      </c>
      <c r="L17" s="23">
        <f t="shared" si="2"/>
        <v>15</v>
      </c>
      <c r="M17" s="23">
        <f t="shared" si="3"/>
      </c>
    </row>
    <row r="18" spans="1:13" ht="15">
      <c r="A18" s="1">
        <v>16</v>
      </c>
      <c r="B18" s="17">
        <f>IF('[1]Osallistujat'!A14=0,"",'[1]Osallistujat'!A14)</f>
      </c>
      <c r="C18" s="18">
        <f>IF('[1]Osallistujat'!B14=0,"",'[1]Osallistujat'!B14)</f>
      </c>
      <c r="D18" s="19"/>
      <c r="E18" s="22"/>
      <c r="F18" s="22"/>
      <c r="G18" s="22"/>
      <c r="H18" s="19"/>
      <c r="I18" s="20"/>
      <c r="J18" s="21">
        <f t="shared" si="0"/>
        <v>0</v>
      </c>
      <c r="K18" s="22">
        <f t="shared" si="1"/>
        <v>700</v>
      </c>
      <c r="L18" s="23">
        <f t="shared" si="2"/>
        <v>16</v>
      </c>
      <c r="M18" s="23">
        <f t="shared" si="3"/>
      </c>
    </row>
    <row r="19" spans="1:13" ht="15">
      <c r="A19" s="1">
        <v>17</v>
      </c>
      <c r="B19" s="17">
        <f>IF('[1]Osallistujat'!A15=0,"",'[1]Osallistujat'!A15)</f>
      </c>
      <c r="C19" s="18">
        <f>IF('[1]Osallistujat'!B15=0,"",'[1]Osallistujat'!B15)</f>
      </c>
      <c r="D19" s="19"/>
      <c r="E19" s="22"/>
      <c r="F19" s="22"/>
      <c r="G19" s="22"/>
      <c r="H19" s="19"/>
      <c r="I19" s="20"/>
      <c r="J19" s="21">
        <f t="shared" si="0"/>
        <v>0</v>
      </c>
      <c r="K19" s="22">
        <f t="shared" si="1"/>
        <v>700</v>
      </c>
      <c r="L19" s="23">
        <f t="shared" si="2"/>
        <v>16</v>
      </c>
      <c r="M19" s="23">
        <f t="shared" si="3"/>
      </c>
    </row>
    <row r="20" spans="1:13" ht="15">
      <c r="A20" s="1">
        <v>18</v>
      </c>
      <c r="B20" s="17">
        <f>IF('[1]Osallistujat'!A17=0,"",'[1]Osallistujat'!A17)</f>
      </c>
      <c r="C20" s="18">
        <f>IF('[1]Osallistujat'!B17=0,"",'[1]Osallistujat'!B17)</f>
      </c>
      <c r="D20" s="19"/>
      <c r="E20" s="22"/>
      <c r="F20" s="22"/>
      <c r="G20" s="22"/>
      <c r="H20" s="19"/>
      <c r="I20" s="20"/>
      <c r="J20" s="21">
        <f t="shared" si="0"/>
        <v>0</v>
      </c>
      <c r="K20" s="22">
        <f t="shared" si="1"/>
        <v>700</v>
      </c>
      <c r="L20" s="23">
        <f t="shared" si="2"/>
        <v>16</v>
      </c>
      <c r="M20" s="23">
        <f t="shared" si="3"/>
      </c>
    </row>
    <row r="21" spans="1:13" ht="15">
      <c r="A21" s="1">
        <v>19</v>
      </c>
      <c r="B21" s="17">
        <f>IF('[1]Osallistujat'!A19=0,"",'[1]Osallistujat'!A19)</f>
      </c>
      <c r="C21" s="18">
        <f>IF('[1]Osallistujat'!B19=0,"",'[1]Osallistujat'!B19)</f>
      </c>
      <c r="D21" s="19"/>
      <c r="E21" s="22"/>
      <c r="F21" s="22"/>
      <c r="G21" s="22"/>
      <c r="H21" s="19"/>
      <c r="I21" s="20"/>
      <c r="J21" s="21">
        <f aca="true" t="shared" si="4" ref="J21:J37">H21-I21</f>
        <v>0</v>
      </c>
      <c r="K21" s="22">
        <f aca="true" t="shared" si="5" ref="K21:K37">IF(D21=0,40,D21)+IF(J21=0,200,J21)+IF(F21=0,60,F21)+IF(G21=0,200,G21)-IF(E21=0,-200,E21)</f>
        <v>700</v>
      </c>
      <c r="L21" s="23">
        <f aca="true" t="shared" si="6" ref="L21:L37">RANK(K21,$K$3:$K$37,1)</f>
        <v>16</v>
      </c>
      <c r="M21" s="23">
        <f aca="true" t="shared" si="7" ref="M21:M37">IF(K21&lt;=N$3,"Kulta",IF(K21&lt;=N$4,"Hopea",IF(K21&lt;=N$5,"Pronssi","")))</f>
      </c>
    </row>
    <row r="22" spans="1:13" ht="15">
      <c r="A22" s="1">
        <v>20</v>
      </c>
      <c r="B22" s="17">
        <f>IF('[1]Osallistujat'!A20=0,"",'[1]Osallistujat'!A20)</f>
      </c>
      <c r="C22" s="18">
        <f>IF('[1]Osallistujat'!B20=0,"",'[1]Osallistujat'!B20)</f>
      </c>
      <c r="D22" s="19"/>
      <c r="E22" s="22"/>
      <c r="F22" s="22"/>
      <c r="G22" s="22"/>
      <c r="H22" s="19"/>
      <c r="I22" s="20"/>
      <c r="J22" s="21">
        <f t="shared" si="4"/>
        <v>0</v>
      </c>
      <c r="K22" s="22">
        <f t="shared" si="5"/>
        <v>700</v>
      </c>
      <c r="L22" s="23">
        <f t="shared" si="6"/>
        <v>16</v>
      </c>
      <c r="M22" s="23">
        <f t="shared" si="7"/>
      </c>
    </row>
    <row r="23" spans="1:13" ht="15">
      <c r="A23" s="1">
        <v>21</v>
      </c>
      <c r="B23" s="17">
        <f>IF('[1]Osallistujat'!A21=0,"",'[1]Osallistujat'!A21)</f>
      </c>
      <c r="C23" s="18">
        <f>IF('[1]Osallistujat'!B21=0,"",'[1]Osallistujat'!B21)</f>
      </c>
      <c r="D23" s="19"/>
      <c r="E23" s="22"/>
      <c r="F23" s="22"/>
      <c r="G23" s="22"/>
      <c r="H23" s="19"/>
      <c r="I23" s="20"/>
      <c r="J23" s="21">
        <f t="shared" si="4"/>
        <v>0</v>
      </c>
      <c r="K23" s="22">
        <f t="shared" si="5"/>
        <v>700</v>
      </c>
      <c r="L23" s="23">
        <f t="shared" si="6"/>
        <v>16</v>
      </c>
      <c r="M23" s="23">
        <f t="shared" si="7"/>
      </c>
    </row>
    <row r="24" spans="1:13" ht="15">
      <c r="A24" s="1">
        <v>22</v>
      </c>
      <c r="B24" s="17">
        <f>IF('[1]Osallistujat'!A22=0,"",'[1]Osallistujat'!A22)</f>
      </c>
      <c r="C24" s="18">
        <f>IF('[1]Osallistujat'!B22=0,"",'[1]Osallistujat'!B22)</f>
      </c>
      <c r="D24" s="19"/>
      <c r="E24" s="22"/>
      <c r="F24" s="22"/>
      <c r="G24" s="22"/>
      <c r="H24" s="19"/>
      <c r="I24" s="20"/>
      <c r="J24" s="21">
        <f t="shared" si="4"/>
        <v>0</v>
      </c>
      <c r="K24" s="22">
        <f t="shared" si="5"/>
        <v>700</v>
      </c>
      <c r="L24" s="23">
        <f t="shared" si="6"/>
        <v>16</v>
      </c>
      <c r="M24" s="23">
        <f t="shared" si="7"/>
      </c>
    </row>
    <row r="25" spans="1:13" ht="15">
      <c r="A25" s="1">
        <v>23</v>
      </c>
      <c r="B25" s="17">
        <f>IF('[1]Osallistujat'!A23=0,"",'[1]Osallistujat'!A23)</f>
      </c>
      <c r="C25" s="18">
        <f>IF('[1]Osallistujat'!B23=0,"",'[1]Osallistujat'!B23)</f>
      </c>
      <c r="D25" s="19"/>
      <c r="E25" s="22"/>
      <c r="F25" s="22"/>
      <c r="G25" s="22"/>
      <c r="H25" s="19"/>
      <c r="I25" s="20"/>
      <c r="J25" s="21">
        <f t="shared" si="4"/>
        <v>0</v>
      </c>
      <c r="K25" s="22">
        <f t="shared" si="5"/>
        <v>700</v>
      </c>
      <c r="L25" s="23">
        <f t="shared" si="6"/>
        <v>16</v>
      </c>
      <c r="M25" s="23">
        <f t="shared" si="7"/>
      </c>
    </row>
    <row r="26" spans="1:13" ht="15">
      <c r="A26" s="1">
        <v>24</v>
      </c>
      <c r="B26" s="17">
        <f>IF('[1]Osallistujat'!A24=0,"",'[1]Osallistujat'!A24)</f>
      </c>
      <c r="C26" s="18">
        <f>IF('[1]Osallistujat'!B24=0,"",'[1]Osallistujat'!B24)</f>
      </c>
      <c r="D26" s="19"/>
      <c r="E26" s="22"/>
      <c r="F26" s="22"/>
      <c r="G26" s="22"/>
      <c r="H26" s="19"/>
      <c r="I26" s="20"/>
      <c r="J26" s="21">
        <f t="shared" si="4"/>
        <v>0</v>
      </c>
      <c r="K26" s="22">
        <f t="shared" si="5"/>
        <v>700</v>
      </c>
      <c r="L26" s="23">
        <f t="shared" si="6"/>
        <v>16</v>
      </c>
      <c r="M26" s="23">
        <f t="shared" si="7"/>
      </c>
    </row>
    <row r="27" spans="1:13" ht="15">
      <c r="A27" s="1">
        <v>25</v>
      </c>
      <c r="B27" s="17">
        <f>IF('[1]Osallistujat'!A25=0,"",'[1]Osallistujat'!A25)</f>
      </c>
      <c r="C27" s="18">
        <f>IF('[1]Osallistujat'!B25=0,"",'[1]Osallistujat'!B25)</f>
      </c>
      <c r="D27" s="19"/>
      <c r="E27" s="22"/>
      <c r="F27" s="22"/>
      <c r="G27" s="22"/>
      <c r="H27" s="19"/>
      <c r="I27" s="20"/>
      <c r="J27" s="21">
        <f t="shared" si="4"/>
        <v>0</v>
      </c>
      <c r="K27" s="22">
        <f t="shared" si="5"/>
        <v>700</v>
      </c>
      <c r="L27" s="23">
        <f t="shared" si="6"/>
        <v>16</v>
      </c>
      <c r="M27" s="23">
        <f t="shared" si="7"/>
      </c>
    </row>
    <row r="28" spans="1:13" ht="15">
      <c r="A28" s="1">
        <v>26</v>
      </c>
      <c r="B28" s="41"/>
      <c r="C28" s="18">
        <f>IF('[1]Osallistujat'!B26=0,"",'[1]Osallistujat'!B26)</f>
      </c>
      <c r="D28" s="19"/>
      <c r="E28" s="22"/>
      <c r="F28" s="22"/>
      <c r="G28" s="22"/>
      <c r="H28" s="19"/>
      <c r="I28" s="20"/>
      <c r="J28" s="21">
        <f t="shared" si="4"/>
        <v>0</v>
      </c>
      <c r="K28" s="22">
        <f t="shared" si="5"/>
        <v>700</v>
      </c>
      <c r="L28" s="23">
        <f t="shared" si="6"/>
        <v>16</v>
      </c>
      <c r="M28" s="23">
        <f t="shared" si="7"/>
      </c>
    </row>
    <row r="29" spans="1:13" ht="15">
      <c r="A29" s="1">
        <v>27</v>
      </c>
      <c r="B29" s="41"/>
      <c r="C29" s="18">
        <f>IF('[1]Osallistujat'!B27=0,"",'[1]Osallistujat'!B27)</f>
      </c>
      <c r="D29" s="19"/>
      <c r="E29" s="22"/>
      <c r="F29" s="22"/>
      <c r="G29" s="22"/>
      <c r="H29" s="19"/>
      <c r="I29" s="20"/>
      <c r="J29" s="21">
        <f t="shared" si="4"/>
        <v>0</v>
      </c>
      <c r="K29" s="22">
        <f t="shared" si="5"/>
        <v>700</v>
      </c>
      <c r="L29" s="23">
        <f t="shared" si="6"/>
        <v>16</v>
      </c>
      <c r="M29" s="23">
        <f t="shared" si="7"/>
      </c>
    </row>
    <row r="30" spans="1:13" ht="15">
      <c r="A30" s="1">
        <v>28</v>
      </c>
      <c r="B30" s="41"/>
      <c r="C30" s="18">
        <f>IF('[1]Osallistujat'!B28=0,"",'[1]Osallistujat'!B28)</f>
      </c>
      <c r="D30" s="19"/>
      <c r="E30" s="22"/>
      <c r="F30" s="22"/>
      <c r="G30" s="22"/>
      <c r="H30" s="19"/>
      <c r="I30" s="20"/>
      <c r="J30" s="21">
        <f t="shared" si="4"/>
        <v>0</v>
      </c>
      <c r="K30" s="22">
        <f t="shared" si="5"/>
        <v>700</v>
      </c>
      <c r="L30" s="23">
        <f t="shared" si="6"/>
        <v>16</v>
      </c>
      <c r="M30" s="23">
        <f t="shared" si="7"/>
      </c>
    </row>
    <row r="31" spans="1:13" ht="15">
      <c r="A31" s="1">
        <v>29</v>
      </c>
      <c r="B31" s="41"/>
      <c r="C31" s="18">
        <f>IF('[1]Osallistujat'!B29=0,"",'[1]Osallistujat'!B29)</f>
      </c>
      <c r="D31" s="19"/>
      <c r="E31" s="22"/>
      <c r="F31" s="22"/>
      <c r="G31" s="22"/>
      <c r="H31" s="19"/>
      <c r="I31" s="20"/>
      <c r="J31" s="21">
        <f t="shared" si="4"/>
        <v>0</v>
      </c>
      <c r="K31" s="22">
        <f t="shared" si="5"/>
        <v>700</v>
      </c>
      <c r="L31" s="23">
        <f t="shared" si="6"/>
        <v>16</v>
      </c>
      <c r="M31" s="23">
        <f t="shared" si="7"/>
      </c>
    </row>
    <row r="32" spans="1:13" ht="15">
      <c r="A32" s="1">
        <v>30</v>
      </c>
      <c r="B32" s="41"/>
      <c r="C32" s="18">
        <f>IF('[1]Osallistujat'!B30=0,"",'[1]Osallistujat'!B30)</f>
      </c>
      <c r="D32" s="19"/>
      <c r="E32" s="22"/>
      <c r="F32" s="22"/>
      <c r="G32" s="22"/>
      <c r="H32" s="19"/>
      <c r="I32" s="20"/>
      <c r="J32" s="21">
        <f t="shared" si="4"/>
        <v>0</v>
      </c>
      <c r="K32" s="22">
        <f t="shared" si="5"/>
        <v>700</v>
      </c>
      <c r="L32" s="23">
        <f t="shared" si="6"/>
        <v>16</v>
      </c>
      <c r="M32" s="23">
        <f t="shared" si="7"/>
      </c>
    </row>
    <row r="33" spans="1:13" ht="15">
      <c r="A33" s="1">
        <v>31</v>
      </c>
      <c r="B33" s="41"/>
      <c r="C33" s="18">
        <f>IF('[1]Osallistujat'!B31=0,"",'[1]Osallistujat'!B31)</f>
      </c>
      <c r="D33" s="19"/>
      <c r="E33" s="22"/>
      <c r="F33" s="22"/>
      <c r="G33" s="22"/>
      <c r="H33" s="19"/>
      <c r="I33" s="20"/>
      <c r="J33" s="21">
        <f t="shared" si="4"/>
        <v>0</v>
      </c>
      <c r="K33" s="22">
        <f t="shared" si="5"/>
        <v>700</v>
      </c>
      <c r="L33" s="23">
        <f t="shared" si="6"/>
        <v>16</v>
      </c>
      <c r="M33" s="23">
        <f t="shared" si="7"/>
      </c>
    </row>
    <row r="34" spans="1:13" ht="15">
      <c r="A34" s="1">
        <v>32</v>
      </c>
      <c r="B34" s="41"/>
      <c r="C34" s="18">
        <f>IF('[1]Osallistujat'!B32=0,"",'[1]Osallistujat'!B32)</f>
      </c>
      <c r="D34" s="19"/>
      <c r="E34" s="22"/>
      <c r="F34" s="22"/>
      <c r="G34" s="22"/>
      <c r="H34" s="19"/>
      <c r="I34" s="20"/>
      <c r="J34" s="21">
        <f t="shared" si="4"/>
        <v>0</v>
      </c>
      <c r="K34" s="22">
        <f t="shared" si="5"/>
        <v>700</v>
      </c>
      <c r="L34" s="23">
        <f t="shared" si="6"/>
        <v>16</v>
      </c>
      <c r="M34" s="23">
        <f t="shared" si="7"/>
      </c>
    </row>
    <row r="35" spans="1:13" ht="15">
      <c r="A35" s="1">
        <v>33</v>
      </c>
      <c r="B35" s="41"/>
      <c r="C35" s="18">
        <f>IF('[1]Osallistujat'!B33=0,"",'[1]Osallistujat'!B33)</f>
      </c>
      <c r="D35" s="19"/>
      <c r="E35" s="22"/>
      <c r="F35" s="22"/>
      <c r="G35" s="22"/>
      <c r="H35" s="19"/>
      <c r="I35" s="20"/>
      <c r="J35" s="21">
        <f t="shared" si="4"/>
        <v>0</v>
      </c>
      <c r="K35" s="22">
        <f t="shared" si="5"/>
        <v>700</v>
      </c>
      <c r="L35" s="23">
        <f t="shared" si="6"/>
        <v>16</v>
      </c>
      <c r="M35" s="23">
        <f t="shared" si="7"/>
      </c>
    </row>
    <row r="36" spans="1:13" ht="15">
      <c r="A36" s="1">
        <v>34</v>
      </c>
      <c r="B36" s="41"/>
      <c r="C36" s="18">
        <f>IF('[1]Osallistujat'!B34=0,"",'[1]Osallistujat'!B34)</f>
      </c>
      <c r="D36" s="19"/>
      <c r="E36" s="22"/>
      <c r="F36" s="22"/>
      <c r="G36" s="22"/>
      <c r="H36" s="19"/>
      <c r="I36" s="20"/>
      <c r="J36" s="21">
        <f t="shared" si="4"/>
        <v>0</v>
      </c>
      <c r="K36" s="22">
        <f t="shared" si="5"/>
        <v>700</v>
      </c>
      <c r="L36" s="23">
        <f t="shared" si="6"/>
        <v>16</v>
      </c>
      <c r="M36" s="23">
        <f t="shared" si="7"/>
      </c>
    </row>
    <row r="37" spans="1:13" ht="15">
      <c r="A37" s="1">
        <v>35</v>
      </c>
      <c r="B37" s="17"/>
      <c r="C37" s="18">
        <f>IF('[1]Osallistujat'!B35=0,"",'[1]Osallistujat'!B35)</f>
      </c>
      <c r="D37" s="27"/>
      <c r="E37" s="26"/>
      <c r="F37" s="26"/>
      <c r="G37" s="26"/>
      <c r="H37" s="27"/>
      <c r="I37" s="28"/>
      <c r="J37" s="25">
        <f t="shared" si="4"/>
        <v>0</v>
      </c>
      <c r="K37" s="22">
        <f t="shared" si="5"/>
        <v>700</v>
      </c>
      <c r="L37" s="23">
        <f t="shared" si="6"/>
        <v>16</v>
      </c>
      <c r="M37" s="23">
        <f t="shared" si="7"/>
      </c>
    </row>
    <row r="38" spans="2:3" ht="15">
      <c r="B38" s="29"/>
      <c r="C38" s="29"/>
    </row>
    <row r="39" spans="2:3" ht="15">
      <c r="B39" s="29"/>
      <c r="C39" s="29"/>
    </row>
    <row r="40" spans="2:3" ht="15">
      <c r="B40" s="29"/>
      <c r="C40" s="29"/>
    </row>
    <row r="41" spans="2:3" ht="15">
      <c r="B41" s="29"/>
      <c r="C41" s="29"/>
    </row>
    <row r="42" spans="2:3" ht="15">
      <c r="B42" s="29"/>
      <c r="C42" s="29"/>
    </row>
    <row r="43" spans="2:3" ht="15">
      <c r="B43" s="29"/>
      <c r="C43" s="29"/>
    </row>
    <row r="44" spans="2:3" ht="15">
      <c r="B44" s="29"/>
      <c r="C44" s="29"/>
    </row>
  </sheetData>
  <printOptions horizontalCentered="1"/>
  <pageMargins left="0.1968503937007874" right="0.2362204724409449" top="0.7874015748031497" bottom="0.11811023622047245" header="0.31496062992125984" footer="0.03937007874015748"/>
  <pageSetup fitToHeight="1" fitToWidth="1" horizontalDpi="300" verticalDpi="300" orientation="landscape" paperSize="9" scale="92" r:id="rId1"/>
  <headerFooter alignWithMargins="0">
    <oddHeader>&amp;L&amp;10SPL Kaakkois-Suomen piiri/ KotkanNappulat
Taitokilpailut 09.10.2005
Kotka&amp;C&amp;A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Välimaa</dc:creator>
  <cp:keywords/>
  <dc:description/>
  <cp:lastModifiedBy>PEPO</cp:lastModifiedBy>
  <dcterms:created xsi:type="dcterms:W3CDTF">2006-10-08T16:00:37Z</dcterms:created>
  <dcterms:modified xsi:type="dcterms:W3CDTF">2006-10-09T12:13:49Z</dcterms:modified>
  <cp:category/>
  <cp:version/>
  <cp:contentType/>
  <cp:contentStatus/>
</cp:coreProperties>
</file>